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showHorizontalScroll="0" showVerticalScroll="0" showSheetTabs="0" xWindow="65086" yWindow="180" windowWidth="12120" windowHeight="8370" activeTab="0"/>
  </bookViews>
  <sheets>
    <sheet name="Sheet1" sheetId="1" r:id="rId1"/>
  </sheets>
  <definedNames/>
  <calcPr fullCalcOnLoad="1"/>
</workbook>
</file>

<file path=xl/sharedStrings.xml><?xml version="1.0" encoding="utf-8"?>
<sst xmlns="http://schemas.openxmlformats.org/spreadsheetml/2006/main" count="431" uniqueCount="79">
  <si>
    <r>
      <t xml:space="preserve">As discussed earlier, the forward-backward algorithm adjusts the red parameters so as to </t>
    </r>
    <r>
      <rPr>
        <i/>
        <sz val="10"/>
        <color indexed="48"/>
        <rFont val="Arial"/>
        <family val="2"/>
      </rPr>
      <t>locally</t>
    </r>
    <r>
      <rPr>
        <sz val="10"/>
        <color indexed="48"/>
        <rFont val="Arial"/>
        <family val="2"/>
      </rPr>
      <t xml:space="preserve"> maximize  p(observed data), where the observed data are the words or the ice cream consumption figures.  There may be multiple local maxima: we found two above, namely a parameter set where C represents cold days and another one where C represents hot days.  By symmetry these give equally good values of p(observed data); which one the algorithm picks depends entirely on the initial parameters.  But the initial parameters to the left, which favor weather "anti-inertia," lead to a third, totally different local maximum where p(observed data) is unfortunately lower.  Try it out.  What kind of days does C represent now?  What kind of regularity in the ice cream data does the estimated model exploit to predict p(observed data)?  How could we enlarge the model so that it could find both this regularity and the hot-cold regularity?</t>
    </r>
  </si>
  <si>
    <t>Below are some other interesting initial parameters for you to try; again, you can paste them over the parameter table in the upper left corner of this worksheet.  Also feel free to change the ice cream data being modeled.</t>
  </si>
  <si>
    <t>p(1|…)</t>
  </si>
  <si>
    <t>p(2|…)</t>
  </si>
  <si>
    <t>p(3|…)</t>
  </si>
  <si>
    <t>p(STOP|…)</t>
  </si>
  <si>
    <t>p(…|START)</t>
  </si>
  <si>
    <t>Ice Creams</t>
  </si>
  <si>
    <r>
      <t>a</t>
    </r>
    <r>
      <rPr>
        <sz val="10"/>
        <rFont val="Arial"/>
        <family val="0"/>
      </rPr>
      <t>(C)</t>
    </r>
  </si>
  <si>
    <r>
      <t>a</t>
    </r>
    <r>
      <rPr>
        <sz val="10"/>
        <rFont val="Arial"/>
        <family val="0"/>
      </rPr>
      <t>(H)</t>
    </r>
  </si>
  <si>
    <r>
      <t>b</t>
    </r>
    <r>
      <rPr>
        <sz val="10"/>
        <rFont val="Arial"/>
        <family val="0"/>
      </rPr>
      <t>(C)</t>
    </r>
  </si>
  <si>
    <r>
      <t>b</t>
    </r>
    <r>
      <rPr>
        <sz val="10"/>
        <rFont val="Arial"/>
        <family val="0"/>
      </rPr>
      <t>(H)</t>
    </r>
  </si>
  <si>
    <r>
      <t>a</t>
    </r>
    <r>
      <rPr>
        <sz val="10"/>
        <rFont val="Arial"/>
        <family val="0"/>
      </rPr>
      <t>(C)*</t>
    </r>
    <r>
      <rPr>
        <sz val="10"/>
        <rFont val="Symbol"/>
        <family val="1"/>
      </rPr>
      <t>b</t>
    </r>
    <r>
      <rPr>
        <sz val="10"/>
        <rFont val="Arial"/>
        <family val="0"/>
      </rPr>
      <t>(C)</t>
    </r>
  </si>
  <si>
    <r>
      <t>a</t>
    </r>
    <r>
      <rPr>
        <sz val="10"/>
        <rFont val="Arial"/>
        <family val="0"/>
      </rPr>
      <t>(H)*</t>
    </r>
    <r>
      <rPr>
        <sz val="10"/>
        <rFont val="Symbol"/>
        <family val="1"/>
      </rPr>
      <t>b</t>
    </r>
    <r>
      <rPr>
        <sz val="10"/>
        <rFont val="Arial"/>
        <family val="0"/>
      </rPr>
      <t>(H)</t>
    </r>
  </si>
  <si>
    <t>p(C|…)</t>
  </si>
  <si>
    <t>p(H|…)</t>
  </si>
  <si>
    <t>p(…|C)</t>
  </si>
  <si>
    <t>p(…|H)</t>
  </si>
  <si>
    <t>If today is cold or hot, what will tomorrow probably be?</t>
  </si>
  <si>
    <t>Day #</t>
  </si>
  <si>
    <t>Forward-Backward Iteration</t>
  </si>
  <si>
    <t>p(ice cream observations)</t>
  </si>
  <si>
    <t>If today is cold (C) or hot (H), how many cones did I prob. eat?</t>
  </si>
  <si>
    <t>TOTAL:</t>
  </si>
  <si>
    <r>
      <t xml:space="preserve">  a(</t>
    </r>
    <r>
      <rPr>
        <sz val="10"/>
        <rFont val="Arial"/>
        <family val="2"/>
      </rPr>
      <t>C</t>
    </r>
    <r>
      <rPr>
        <sz val="10"/>
        <rFont val="Symbol"/>
        <family val="1"/>
      </rPr>
      <t>)*b(</t>
    </r>
    <r>
      <rPr>
        <sz val="10"/>
        <rFont val="Arial"/>
        <family val="2"/>
      </rPr>
      <t>C</t>
    </r>
    <r>
      <rPr>
        <sz val="10"/>
        <rFont val="Symbol"/>
        <family val="1"/>
      </rPr>
      <t xml:space="preserve">) </t>
    </r>
    <r>
      <rPr>
        <sz val="10"/>
        <rFont val="Arial"/>
        <family val="0"/>
      </rPr>
      <t>+</t>
    </r>
    <r>
      <rPr>
        <sz val="10"/>
        <rFont val="Symbol"/>
        <family val="1"/>
      </rPr>
      <t>a</t>
    </r>
    <r>
      <rPr>
        <sz val="10"/>
        <rFont val="Arial"/>
        <family val="0"/>
      </rPr>
      <t>(H)*</t>
    </r>
    <r>
      <rPr>
        <sz val="10"/>
        <rFont val="Symbol"/>
        <family val="1"/>
      </rPr>
      <t>b</t>
    </r>
    <r>
      <rPr>
        <sz val="10"/>
        <rFont val="Arial"/>
        <family val="0"/>
      </rPr>
      <t>(H)</t>
    </r>
  </si>
  <si>
    <r>
      <t xml:space="preserve">How much ice cream did I actually eat on days that the previous model </t>
    </r>
    <r>
      <rPr>
        <i/>
        <sz val="10"/>
        <color indexed="48"/>
        <rFont val="Arial"/>
        <family val="2"/>
      </rPr>
      <t>thought</t>
    </r>
    <r>
      <rPr>
        <sz val="10"/>
        <color indexed="48"/>
        <rFont val="Arial"/>
        <family val="2"/>
      </rPr>
      <t xml:space="preserve"> were in state C (or H)?</t>
    </r>
  </si>
  <si>
    <r>
      <t xml:space="preserve">When the previous model </t>
    </r>
    <r>
      <rPr>
        <i/>
        <sz val="10"/>
        <color indexed="48"/>
        <rFont val="Arial"/>
        <family val="2"/>
      </rPr>
      <t xml:space="preserve">thought </t>
    </r>
    <r>
      <rPr>
        <sz val="10"/>
        <color indexed="48"/>
        <rFont val="Arial"/>
        <family val="2"/>
      </rPr>
      <t xml:space="preserve">the day was in state C (or H), what state did it </t>
    </r>
    <r>
      <rPr>
        <i/>
        <sz val="10"/>
        <color indexed="48"/>
        <rFont val="Arial"/>
        <family val="2"/>
      </rPr>
      <t>think</t>
    </r>
    <r>
      <rPr>
        <sz val="10"/>
        <color indexed="48"/>
        <rFont val="Arial"/>
        <family val="2"/>
      </rPr>
      <t xml:space="preserve"> the next day was in? </t>
    </r>
  </si>
  <si>
    <t>Total prob of all paths from START to STOP that pass through state C (or H) after emitting the ice cream data to date and before emitting the rest of it.</t>
  </si>
  <si>
    <t>This worksheet tries to reconstruct Baltimore weather, circa 2001, based on historical records of my daily ice cream consumption.  It chooses to use a Hidden Markov Model (HMM) with just 2 states, C and H.</t>
  </si>
  <si>
    <r>
      <t xml:space="preserve">Thus, we have gotten a model that better predicts my pattern of ice cream consumption </t>
    </r>
    <r>
      <rPr>
        <b/>
        <sz val="10"/>
        <color indexed="48"/>
        <rFont val="Arial"/>
        <family val="2"/>
      </rPr>
      <t>in terms of a hidden weather variable</t>
    </r>
    <r>
      <rPr>
        <sz val="10"/>
        <color indexed="48"/>
        <rFont val="Arial"/>
        <family val="0"/>
      </rPr>
      <t xml:space="preserve"> that is either C or H and tends to stay the same from day to day.  Analogously, a Hidden Markov Model tagger tries to explain words in terms of a hidden tag variable that varies predictably over time.</t>
    </r>
  </si>
  <si>
    <r>
      <t xml:space="preserve">The </t>
    </r>
    <r>
      <rPr>
        <sz val="10"/>
        <color indexed="10"/>
        <rFont val="Arial"/>
        <family val="2"/>
      </rPr>
      <t>red</t>
    </r>
    <r>
      <rPr>
        <sz val="10"/>
        <color indexed="48"/>
        <rFont val="Arial"/>
        <family val="2"/>
      </rPr>
      <t xml:space="preserve"> numbers below are initial model parameters and the historical records.  Try changing them (making sure each column of probabilities sums to 1) and see what happens!  Double click any other cell to see its formula, with references to other cells color-coded (then press Esc to avoid editing the formula).</t>
    </r>
  </si>
  <si>
    <r>
      <t xml:space="preserve">Total prob of all paths from START  that emit the ice cream data up through today </t>
    </r>
    <r>
      <rPr>
        <i/>
        <sz val="10"/>
        <color indexed="48"/>
        <rFont val="Arial"/>
        <family val="2"/>
      </rPr>
      <t>and</t>
    </r>
    <r>
      <rPr>
        <sz val="10"/>
        <color indexed="48"/>
        <rFont val="Arial"/>
        <family val="2"/>
      </rPr>
      <t xml:space="preserve"> end up in state C (or H).  (See diagram.)</t>
    </r>
  </si>
  <si>
    <t xml:space="preserve">Take a little time to examine the two graphs at left!  </t>
  </si>
  <si>
    <t>You might also want to compare them with the graphs above.</t>
  </si>
  <si>
    <t>Scroll down to see comments below the graphs.</t>
  </si>
  <si>
    <t>This graph shows the model's reconstruction of the hidden state.  We show the probability that the state at the end of the day is H (meaning that it was a hot day).  Note that p(C) = 1-p(H) so we don't bother to show it.  How did the model figure out that day 1 was probably hot even though it wasn't preceded by a hot day and I ate only a medium amount of ice cream?</t>
  </si>
  <si>
    <t>The new probabilities above are plugged right back into the copy below of the spreadsheet at left, and we do it all over again.  Scroll down for a graph of the results.  Scroll all the way right for the result of 10 iterations.</t>
  </si>
  <si>
    <t>No weather inertia here: if today is cold, tomorrow is equally likely to be hot or cold.</t>
  </si>
  <si>
    <t>Only a slight preference to eat more ice cream on hot days.</t>
  </si>
  <si>
    <t>No preference at all for more ice cream on hot days.</t>
  </si>
  <si>
    <t>No weather inertia either.  In short, the model is completely symmetric.</t>
  </si>
  <si>
    <t>The same as above, but now we have broken the symmetry by giving C days a little push to eat more ice cream.  With a lot of iterations, this is enough to make C days hot and H days cold (the reverse of before).</t>
  </si>
  <si>
    <r>
      <t xml:space="preserve">Total prob of all paths from state C (or H) that emit the </t>
    </r>
    <r>
      <rPr>
        <i/>
        <sz val="10"/>
        <color indexed="48"/>
        <rFont val="Arial"/>
        <family val="2"/>
      </rPr>
      <t>rest</t>
    </r>
    <r>
      <rPr>
        <sz val="10"/>
        <color indexed="48"/>
        <rFont val="Arial"/>
        <family val="2"/>
      </rPr>
      <t xml:space="preserve"> of the ice cream data and then STOP.  Found just like </t>
    </r>
    <r>
      <rPr>
        <sz val="10"/>
        <color indexed="48"/>
        <rFont val="Symbol"/>
        <family val="1"/>
      </rPr>
      <t>a</t>
    </r>
    <r>
      <rPr>
        <sz val="10"/>
        <color indexed="48"/>
        <rFont val="Arial"/>
        <family val="2"/>
      </rPr>
      <t xml:space="preserve"> but working backwards.</t>
    </r>
  </si>
  <si>
    <r>
      <t xml:space="preserve">Now for the next iteration.  The emission and transition probabilities below are reestimated from the number of times the computation at left  </t>
    </r>
    <r>
      <rPr>
        <i/>
        <sz val="10"/>
        <color indexed="48"/>
        <rFont val="Arial"/>
        <family val="2"/>
      </rPr>
      <t>thought</t>
    </r>
    <r>
      <rPr>
        <sz val="10"/>
        <color indexed="48"/>
        <rFont val="Arial"/>
        <family val="2"/>
      </rPr>
      <t xml:space="preserve"> it </t>
    </r>
    <r>
      <rPr>
        <i/>
        <sz val="10"/>
        <color indexed="48"/>
        <rFont val="Arial"/>
        <family val="2"/>
      </rPr>
      <t>probably</t>
    </r>
    <r>
      <rPr>
        <sz val="10"/>
        <color indexed="48"/>
        <rFont val="Arial"/>
        <family val="2"/>
      </rPr>
      <t xml:space="preserve"> saw each transition and emission in the data.  Double click the probabilities to see how they were computed from the totals of columns at the left (using simple unsmoothed ratios).  </t>
    </r>
  </si>
  <si>
    <t xml:space="preserve">For example, p(1 | H) is estimated as the expected number of  (H, 1) days divided by the expected number of H days. </t>
  </si>
  <si>
    <r>
      <t xml:space="preserve">For example, p(C | H) is estimated as the expected number of  H </t>
    </r>
    <r>
      <rPr>
        <sz val="10"/>
        <color indexed="48"/>
        <rFont val="Symbol"/>
        <family val="1"/>
      </rPr>
      <t xml:space="preserve"> </t>
    </r>
    <r>
      <rPr>
        <sz val="10"/>
        <color indexed="48"/>
        <rFont val="Arial"/>
        <family val="2"/>
      </rPr>
      <t xml:space="preserve">C transitions divided by the expected number of H days. </t>
    </r>
  </si>
  <si>
    <r>
      <t xml:space="preserve">The numbers above and the graph at right show that this is indeed the case for the 11 iterations we've just performed. The parameters are converging on a (local) maximum of the function that maps the 15 parameters to p(ice cream data).  Thus, we see p(ice cream data) improve on each iteration; it's given by the column </t>
    </r>
    <r>
      <rPr>
        <sz val="10"/>
        <color indexed="48"/>
        <rFont val="Symbol"/>
        <family val="1"/>
      </rPr>
      <t>a</t>
    </r>
    <r>
      <rPr>
        <sz val="10"/>
        <color indexed="48"/>
        <rFont val="Arial"/>
        <family val="0"/>
      </rPr>
      <t>(C)*</t>
    </r>
    <r>
      <rPr>
        <sz val="10"/>
        <color indexed="48"/>
        <rFont val="Symbol"/>
        <family val="1"/>
      </rPr>
      <t>b</t>
    </r>
    <r>
      <rPr>
        <sz val="10"/>
        <color indexed="48"/>
        <rFont val="Arial"/>
        <family val="0"/>
      </rPr>
      <t>(C) +</t>
    </r>
    <r>
      <rPr>
        <sz val="10"/>
        <color indexed="48"/>
        <rFont val="Symbol"/>
        <family val="1"/>
      </rPr>
      <t>a</t>
    </r>
    <r>
      <rPr>
        <sz val="10"/>
        <color indexed="48"/>
        <rFont val="Arial"/>
        <family val="0"/>
      </rPr>
      <t>(H)*</t>
    </r>
    <r>
      <rPr>
        <sz val="10"/>
        <color indexed="48"/>
        <rFont val="Symbol"/>
        <family val="1"/>
      </rPr>
      <t>b</t>
    </r>
    <r>
      <rPr>
        <sz val="10"/>
        <color indexed="48"/>
        <rFont val="Arial"/>
        <family val="0"/>
      </rPr>
      <t xml:space="preserve">(H), which sums probs of all paths that emit that data.)  </t>
    </r>
  </si>
  <si>
    <r>
      <t xml:space="preserve">Below are the final parameters after 11 iterations of the forward-backward algorithm.  If the graph at left needs &gt; 11 iterations to converge, you can plug these parameters back into the start of the model and run it again.  To do this, click and drag to highlight the entire table below.  Use Edit / Copy to copy it to the clipboard; and then use Edit / PasteSpecial / Values to paste its </t>
    </r>
    <r>
      <rPr>
        <i/>
        <sz val="10"/>
        <color indexed="48"/>
        <rFont val="Arial"/>
        <family val="2"/>
      </rPr>
      <t>values</t>
    </r>
    <r>
      <rPr>
        <sz val="10"/>
        <color indexed="48"/>
        <rFont val="Arial"/>
        <family val="2"/>
      </rPr>
      <t xml:space="preserve"> (not the formulas!) over the table of initial probabilities at the far left of this worksheet. To repeat, just paste again (no need to return here!), so it's easy to run several 11's of iterations.</t>
    </r>
  </si>
  <si>
    <t>perplexity per obs (including STOP)</t>
  </si>
  <si>
    <t xml:space="preserve">Scroll to the bottom to see a graph of what states and transitions the model thinks are likely on each day.  Those likely states and transitions can be used to reestimate the red probabilities (this is the "forward-backward" or Baum-Welch algorithm), increasing the likelihood of the training data.  Scroll right to see the results of doing so, and scroll all the way right to see the results of doing so for 11 iterations.  </t>
  </si>
  <si>
    <r>
      <t>p(</t>
    </r>
    <r>
      <rPr>
        <sz val="10"/>
        <rFont val="Symbol"/>
        <family val="1"/>
      </rPr>
      <t></t>
    </r>
    <r>
      <rPr>
        <sz val="10"/>
        <rFont val="Arial"/>
        <family val="0"/>
      </rPr>
      <t>C)</t>
    </r>
  </si>
  <si>
    <r>
      <t>p(</t>
    </r>
    <r>
      <rPr>
        <sz val="10"/>
        <rFont val="Symbol"/>
        <family val="1"/>
      </rPr>
      <t></t>
    </r>
    <r>
      <rPr>
        <sz val="10"/>
        <rFont val="Arial"/>
        <family val="0"/>
      </rPr>
      <t>H)</t>
    </r>
  </si>
  <si>
    <r>
      <t>p(C</t>
    </r>
    <r>
      <rPr>
        <sz val="10"/>
        <rFont val="Symbol"/>
        <family val="1"/>
      </rPr>
      <t></t>
    </r>
    <r>
      <rPr>
        <sz val="10"/>
        <rFont val="Arial"/>
        <family val="0"/>
      </rPr>
      <t>C)</t>
    </r>
  </si>
  <si>
    <r>
      <t>p(H</t>
    </r>
    <r>
      <rPr>
        <sz val="10"/>
        <rFont val="Symbol"/>
        <family val="1"/>
      </rPr>
      <t></t>
    </r>
    <r>
      <rPr>
        <sz val="10"/>
        <rFont val="Arial"/>
        <family val="0"/>
      </rPr>
      <t>C)</t>
    </r>
  </si>
  <si>
    <r>
      <t>p(C</t>
    </r>
    <r>
      <rPr>
        <sz val="10"/>
        <rFont val="Symbol"/>
        <family val="1"/>
      </rPr>
      <t></t>
    </r>
    <r>
      <rPr>
        <sz val="10"/>
        <rFont val="Arial"/>
        <family val="0"/>
      </rPr>
      <t>H)</t>
    </r>
  </si>
  <si>
    <r>
      <t>p(H</t>
    </r>
    <r>
      <rPr>
        <sz val="10"/>
        <rFont val="Symbol"/>
        <family val="1"/>
      </rPr>
      <t></t>
    </r>
    <r>
      <rPr>
        <sz val="10"/>
        <rFont val="Arial"/>
        <family val="0"/>
      </rPr>
      <t>H)</t>
    </r>
  </si>
  <si>
    <r>
      <t>p(</t>
    </r>
    <r>
      <rPr>
        <sz val="10"/>
        <rFont val="Symbol"/>
        <family val="1"/>
      </rPr>
      <t></t>
    </r>
    <r>
      <rPr>
        <sz val="10"/>
        <rFont val="Arial"/>
        <family val="0"/>
      </rPr>
      <t>C,1)</t>
    </r>
  </si>
  <si>
    <r>
      <t>p(</t>
    </r>
    <r>
      <rPr>
        <sz val="10"/>
        <rFont val="Symbol"/>
        <family val="1"/>
      </rPr>
      <t></t>
    </r>
    <r>
      <rPr>
        <sz val="10"/>
        <rFont val="Arial"/>
        <family val="0"/>
      </rPr>
      <t>C,2)</t>
    </r>
  </si>
  <si>
    <r>
      <t>p(</t>
    </r>
    <r>
      <rPr>
        <sz val="10"/>
        <rFont val="Symbol"/>
        <family val="1"/>
      </rPr>
      <t></t>
    </r>
    <r>
      <rPr>
        <sz val="10"/>
        <rFont val="Arial"/>
        <family val="0"/>
      </rPr>
      <t>C,3)</t>
    </r>
  </si>
  <si>
    <r>
      <t>p(</t>
    </r>
    <r>
      <rPr>
        <sz val="10"/>
        <rFont val="Symbol"/>
        <family val="1"/>
      </rPr>
      <t></t>
    </r>
    <r>
      <rPr>
        <sz val="10"/>
        <rFont val="Arial"/>
        <family val="0"/>
      </rPr>
      <t>H,1)</t>
    </r>
  </si>
  <si>
    <r>
      <t>p(</t>
    </r>
    <r>
      <rPr>
        <sz val="10"/>
        <rFont val="Symbol"/>
        <family val="1"/>
      </rPr>
      <t></t>
    </r>
    <r>
      <rPr>
        <sz val="10"/>
        <rFont val="Arial"/>
        <family val="0"/>
      </rPr>
      <t>H,2)</t>
    </r>
  </si>
  <si>
    <r>
      <t>p(</t>
    </r>
    <r>
      <rPr>
        <sz val="10"/>
        <rFont val="Symbol"/>
        <family val="1"/>
      </rPr>
      <t></t>
    </r>
    <r>
      <rPr>
        <sz val="10"/>
        <rFont val="Arial"/>
        <family val="0"/>
      </rPr>
      <t>H,3)</t>
    </r>
  </si>
  <si>
    <t>If the iteration-0 perplexity dwarfs the others, delete its cell and the graph will rescale to focus on the difference among iterations 1-10.</t>
  </si>
  <si>
    <t>Scroll to the bottom to see how the graphs have smoothed out since the start!  (If you want additional iterations, scroll all the way right for instructions.)</t>
  </si>
  <si>
    <t xml:space="preserve"> ITERATION</t>
  </si>
  <si>
    <t xml:space="preserve"> ITERATIONS</t>
  </si>
  <si>
    <t>Total prob of START-STOP paths = prob of ice cream data.</t>
  </si>
  <si>
    <r>
      <t xml:space="preserve">Prob we reached state C (or H) at the end of this day - meaning it was a cold (or hot) day - given </t>
    </r>
    <r>
      <rPr>
        <i/>
        <sz val="10"/>
        <color indexed="48"/>
        <rFont val="Arial"/>
        <family val="2"/>
      </rPr>
      <t>all</t>
    </r>
    <r>
      <rPr>
        <sz val="10"/>
        <color indexed="48"/>
        <rFont val="Arial"/>
        <family val="2"/>
      </rPr>
      <t xml:space="preserve"> of the ice cream data.</t>
    </r>
  </si>
  <si>
    <r>
      <t xml:space="preserve">Prob given </t>
    </r>
    <r>
      <rPr>
        <i/>
        <sz val="10"/>
        <color indexed="48"/>
        <rFont val="Arial"/>
        <family val="2"/>
      </rPr>
      <t>all</t>
    </r>
    <r>
      <rPr>
        <sz val="10"/>
        <color indexed="48"/>
        <rFont val="Arial"/>
        <family val="2"/>
      </rPr>
      <t xml:space="preserve"> ice cream data that today we transitioned from (e.g.) state H to state C, i.e., that yesterday was hot and today cold.  This is tricky.  We must find the total p(paths passing through H at the end of yesterday </t>
    </r>
    <r>
      <rPr>
        <i/>
        <sz val="10"/>
        <color indexed="48"/>
        <rFont val="Arial"/>
        <family val="2"/>
      </rPr>
      <t>and</t>
    </r>
    <r>
      <rPr>
        <sz val="10"/>
        <color indexed="48"/>
        <rFont val="Arial"/>
        <family val="2"/>
      </rPr>
      <t xml:space="preserve"> C at the end of today), then divide by p(all paths)=p(ice cream data).</t>
    </r>
  </si>
  <si>
    <t>This graph shows the model's reconstruction of weather changes.  Blue spikes show days when cold weather probably hit, and yellow spikes show days when hot weather probably hit.  Notice that hot weather might have arrived on either day 27 or day 28 (or neither).  Why is the blue spike at day 14 so much bigger than the blue spike at day 11?  What happens if you remove the inertia as discussed at left?</t>
  </si>
  <si>
    <r>
      <t xml:space="preserve">As we become less sure that days 11-13  were hot, the onset of cold weather (blue spike) starts to shift from day 14 to day 11.  We do </t>
    </r>
    <r>
      <rPr>
        <i/>
        <sz val="10"/>
        <color indexed="48"/>
        <rFont val="Arial"/>
        <family val="2"/>
      </rPr>
      <t>not</t>
    </r>
    <r>
      <rPr>
        <sz val="10"/>
        <color indexed="48"/>
        <rFont val="Arial"/>
        <family val="2"/>
      </rPr>
      <t xml:space="preserve"> get blue spikes at days 12 or 13.</t>
    </r>
  </si>
  <si>
    <r>
      <t xml:space="preserve">Terminology note: </t>
    </r>
    <r>
      <rPr>
        <sz val="10"/>
        <color indexed="48"/>
        <rFont val="Arial"/>
        <family val="2"/>
      </rPr>
      <t xml:space="preserve">The computation at left is the </t>
    </r>
    <r>
      <rPr>
        <b/>
        <sz val="10"/>
        <color indexed="48"/>
        <rFont val="Arial"/>
        <family val="2"/>
      </rPr>
      <t xml:space="preserve">expectation </t>
    </r>
    <r>
      <rPr>
        <sz val="10"/>
        <color indexed="48"/>
        <rFont val="Arial"/>
        <family val="2"/>
      </rPr>
      <t xml:space="preserve">step of the </t>
    </r>
    <r>
      <rPr>
        <b/>
        <sz val="10"/>
        <color indexed="48"/>
        <rFont val="Arial"/>
        <family val="2"/>
      </rPr>
      <t>Expectation-Maximization algorithm</t>
    </r>
    <r>
      <rPr>
        <sz val="10"/>
        <color indexed="48"/>
        <rFont val="Arial"/>
        <family val="2"/>
      </rPr>
      <t xml:space="preserve"> - "How many times do we </t>
    </r>
    <r>
      <rPr>
        <i/>
        <sz val="10"/>
        <color indexed="48"/>
        <rFont val="Arial"/>
        <family val="2"/>
      </rPr>
      <t>expect</t>
    </r>
    <r>
      <rPr>
        <sz val="10"/>
        <color indexed="48"/>
        <rFont val="Arial"/>
        <family val="2"/>
      </rPr>
      <t xml:space="preserve"> that various hidden things happened (given the observed data)?"  The computation below is the </t>
    </r>
    <r>
      <rPr>
        <b/>
        <sz val="10"/>
        <color indexed="48"/>
        <rFont val="Arial"/>
        <family val="2"/>
      </rPr>
      <t xml:space="preserve">maximization </t>
    </r>
    <r>
      <rPr>
        <sz val="10"/>
        <color indexed="48"/>
        <rFont val="Arial"/>
        <family val="2"/>
      </rPr>
      <t xml:space="preserve">step - "What parameters would make those </t>
    </r>
    <r>
      <rPr>
        <i/>
        <sz val="10"/>
        <color indexed="48"/>
        <rFont val="Arial"/>
        <family val="2"/>
      </rPr>
      <t>expected</t>
    </r>
    <r>
      <rPr>
        <sz val="10"/>
        <color indexed="48"/>
        <rFont val="Arial"/>
        <family val="2"/>
      </rPr>
      <t xml:space="preserve"> counts </t>
    </r>
    <r>
      <rPr>
        <i/>
        <sz val="10"/>
        <color indexed="48"/>
        <rFont val="Arial"/>
        <family val="2"/>
      </rPr>
      <t>most</t>
    </r>
    <r>
      <rPr>
        <sz val="10"/>
        <color indexed="48"/>
        <rFont val="Arial"/>
        <family val="2"/>
      </rPr>
      <t xml:space="preserve"> probable?" (We just use simple unsmoothed count ratios, known as </t>
    </r>
    <r>
      <rPr>
        <b/>
        <sz val="10"/>
        <color indexed="48"/>
        <rFont val="Arial"/>
        <family val="2"/>
      </rPr>
      <t>maximum likelihood estimates</t>
    </r>
    <r>
      <rPr>
        <sz val="10"/>
        <color indexed="48"/>
        <rFont val="Arial"/>
        <family val="2"/>
      </rPr>
      <t xml:space="preserve"> (MLE), since these </t>
    </r>
    <r>
      <rPr>
        <i/>
        <sz val="10"/>
        <color indexed="48"/>
        <rFont val="Arial"/>
        <family val="2"/>
      </rPr>
      <t>maximize</t>
    </r>
    <r>
      <rPr>
        <sz val="10"/>
        <color indexed="48"/>
        <rFont val="Arial"/>
        <family val="2"/>
      </rPr>
      <t xml:space="preserve"> the probability of the counts.  E.g., counts of 2 heads and 1 tail are most probable with a (2/3, 1/3)-weighted coin.  3 heads + 0 tails are most probable with a (3/3, 0/3) coin, which always comes up heads.)</t>
    </r>
  </si>
  <si>
    <r>
      <t xml:space="preserve">Probability given </t>
    </r>
    <r>
      <rPr>
        <i/>
        <sz val="10"/>
        <color indexed="48"/>
        <rFont val="Arial"/>
        <family val="2"/>
      </rPr>
      <t>all</t>
    </r>
    <r>
      <rPr>
        <sz val="10"/>
        <color indexed="48"/>
        <rFont val="Arial"/>
        <family val="2"/>
      </rPr>
      <t xml:space="preserve"> ice cream data that we reached state C (or H) at the end of this day </t>
    </r>
    <r>
      <rPr>
        <i/>
        <sz val="10"/>
        <color indexed="48"/>
        <rFont val="Arial"/>
        <family val="2"/>
      </rPr>
      <t>and</t>
    </r>
    <r>
      <rPr>
        <sz val="10"/>
        <color indexed="48"/>
        <rFont val="Arial"/>
        <family val="2"/>
      </rPr>
      <t xml:space="preserve"> ate 1 ice cream (or 2 or 3) today.  </t>
    </r>
    <r>
      <rPr>
        <sz val="10"/>
        <color indexed="48"/>
        <rFont val="Arial"/>
        <family val="2"/>
      </rPr>
      <t xml:space="preserve">We need this number so we can reestimate the emission probabilities such as p(1 | C). </t>
    </r>
  </si>
  <si>
    <t>Notice that the weather graph looks like a smoother version of the ice cream graph.  The smoothing effect is because weather has inertia: the model thinks explanations without a lot of weather changes are more likely.  What happens if you remove the inertia by setting p(C | C) = p(H | C) = 0.45 and p(C | H) = p(H | H) = 0.45?  How about putting in "anti-inertia"?</t>
  </si>
  <si>
    <r>
      <t xml:space="preserve">Add up </t>
    </r>
    <r>
      <rPr>
        <b/>
        <u val="single"/>
        <sz val="10"/>
        <color indexed="48"/>
        <rFont val="Arial"/>
        <family val="2"/>
      </rPr>
      <t>expected</t>
    </r>
    <r>
      <rPr>
        <b/>
        <sz val="10"/>
        <color indexed="48"/>
        <rFont val="Arial"/>
        <family val="2"/>
      </rPr>
      <t xml:space="preserve"> # of times we ate 1, 2, or 3 ice cream cones in each state.  These six numbers total 33, the total number of days on which we ate ice cream.  We'll use them to get the </t>
    </r>
    <r>
      <rPr>
        <b/>
        <i/>
        <sz val="10"/>
        <color indexed="48"/>
        <rFont val="Arial"/>
        <family val="2"/>
      </rPr>
      <t>relative</t>
    </r>
    <r>
      <rPr>
        <b/>
        <sz val="10"/>
        <color indexed="48"/>
        <rFont val="Arial"/>
        <family val="2"/>
      </rPr>
      <t xml:space="preserve"> </t>
    </r>
    <r>
      <rPr>
        <b/>
        <i/>
        <sz val="10"/>
        <color indexed="48"/>
        <rFont val="Arial"/>
        <family val="2"/>
      </rPr>
      <t>probabilities</t>
    </r>
    <r>
      <rPr>
        <b/>
        <sz val="10"/>
        <color indexed="48"/>
        <rFont val="Arial"/>
        <family val="2"/>
      </rPr>
      <t xml:space="preserve"> of such days, e.g. p(1 | C).</t>
    </r>
  </si>
  <si>
    <r>
      <t xml:space="preserve">Add up </t>
    </r>
    <r>
      <rPr>
        <b/>
        <u val="single"/>
        <sz val="10"/>
        <color indexed="48"/>
        <rFont val="Arial"/>
        <family val="2"/>
      </rPr>
      <t>expected</t>
    </r>
    <r>
      <rPr>
        <b/>
        <sz val="10"/>
        <color indexed="48"/>
        <rFont val="Arial"/>
        <family val="2"/>
      </rPr>
      <t xml:space="preserve"> # of days  we were in state C (or H).  (Note that these total 33.)</t>
    </r>
  </si>
  <si>
    <r>
      <t xml:space="preserve">Add </t>
    </r>
    <r>
      <rPr>
        <b/>
        <u val="single"/>
        <sz val="10"/>
        <color indexed="48"/>
        <rFont val="Arial"/>
        <family val="2"/>
      </rPr>
      <t>expected</t>
    </r>
    <r>
      <rPr>
        <b/>
        <sz val="10"/>
        <color indexed="48"/>
        <rFont val="Arial"/>
        <family val="2"/>
      </rPr>
      <t xml:space="preserve"> # of transitions from C to C, from H to H, etc.  (These total 32, the total # of transitions between days.)  We'll use them to get relative probs of transitions, e.g. p(C|H).</t>
    </r>
  </si>
  <si>
    <r>
      <t xml:space="preserve">We generally say a model is good to the degree that it assigns high probability (equivalently, low perplexity) to test data.  Obviously </t>
    </r>
    <r>
      <rPr>
        <b/>
        <sz val="10"/>
        <color indexed="48"/>
        <rFont val="Arial"/>
        <family val="2"/>
      </rPr>
      <t>no</t>
    </r>
    <r>
      <rPr>
        <sz val="10"/>
        <color indexed="48"/>
        <rFont val="Arial"/>
        <family val="0"/>
      </rPr>
      <t xml:space="preserve"> modeling technique can guarantee that the model will assign high probability to </t>
    </r>
    <r>
      <rPr>
        <i/>
        <sz val="10"/>
        <color indexed="48"/>
        <rFont val="Arial"/>
        <family val="2"/>
      </rPr>
      <t>test data it has never seen</t>
    </r>
    <r>
      <rPr>
        <sz val="10"/>
        <color indexed="48"/>
        <rFont val="Arial"/>
        <family val="0"/>
      </rPr>
      <t xml:space="preserve">  ... but the forward-backward algorithm </t>
    </r>
    <r>
      <rPr>
        <b/>
        <sz val="10"/>
        <color indexed="48"/>
        <rFont val="Arial"/>
        <family val="2"/>
      </rPr>
      <t>is guaranteed</t>
    </r>
    <r>
      <rPr>
        <sz val="10"/>
        <color indexed="48"/>
        <rFont val="Arial"/>
        <family val="0"/>
      </rPr>
      <t xml:space="preserve"> at every iteration to at least improve the probability of the observed </t>
    </r>
    <r>
      <rPr>
        <i/>
        <sz val="10"/>
        <color indexed="48"/>
        <rFont val="Arial"/>
        <family val="2"/>
      </rPr>
      <t xml:space="preserve">training data! </t>
    </r>
  </si>
  <si>
    <t>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</si>
</sst>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t;=0.0001]0.0####;[=0]0;0.00E-00;"/>
    <numFmt numFmtId="165" formatCode="[=0]0;0.0##"/>
    <numFmt numFmtId="166" formatCode="[&gt;=0.001]0.0###;[=0]0;0.00E-00;"/>
    <numFmt numFmtId="167" formatCode="[&gt;=0.001]0.0###;[=0]0;0.0E-00;"/>
  </numFmts>
  <fonts count="34">
    <font>
      <sz val="10"/>
      <name val="Arial"/>
      <family val="0"/>
    </font>
    <font>
      <sz val="8.5"/>
      <name val="Arial"/>
      <family val="0"/>
    </font>
    <font>
      <b/>
      <sz val="10.25"/>
      <name val="Arial"/>
      <family val="0"/>
    </font>
    <font>
      <b/>
      <sz val="8.5"/>
      <name val="Arial"/>
      <family val="0"/>
    </font>
    <font>
      <b/>
      <sz val="10"/>
      <name val="Arial"/>
      <family val="2"/>
    </font>
    <font>
      <sz val="10"/>
      <name val="Symbol"/>
      <family val="1"/>
    </font>
    <font>
      <b/>
      <sz val="2"/>
      <name val="Arial"/>
      <family val="0"/>
    </font>
    <font>
      <b/>
      <sz val="1.5"/>
      <name val="Arial"/>
      <family val="0"/>
    </font>
    <font>
      <sz val="1.5"/>
      <name val="Arial"/>
      <family val="0"/>
    </font>
    <font>
      <b/>
      <sz val="10"/>
      <color indexed="10"/>
      <name val="Arial"/>
      <family val="2"/>
    </font>
    <font>
      <sz val="10"/>
      <color indexed="48"/>
      <name val="Arial"/>
      <family val="2"/>
    </font>
    <font>
      <i/>
      <sz val="10"/>
      <color indexed="48"/>
      <name val="Arial"/>
      <family val="2"/>
    </font>
    <font>
      <sz val="8"/>
      <name val="Arial"/>
      <family val="2"/>
    </font>
    <font>
      <sz val="10"/>
      <color indexed="48"/>
      <name val="Symbol"/>
      <family val="1"/>
    </font>
    <font>
      <b/>
      <sz val="10"/>
      <color indexed="48"/>
      <name val="Arial"/>
      <family val="2"/>
    </font>
    <font>
      <sz val="10"/>
      <color indexed="10"/>
      <name val="Arial"/>
      <family val="2"/>
    </font>
    <font>
      <b/>
      <u val="single"/>
      <sz val="10"/>
      <color indexed="48"/>
      <name val="Arial"/>
      <family val="2"/>
    </font>
    <font>
      <b/>
      <i/>
      <sz val="10"/>
      <color indexed="48"/>
      <name val="Arial"/>
      <family val="2"/>
    </font>
    <font>
      <sz val="18.75"/>
      <name val="Arial"/>
      <family val="0"/>
    </font>
    <font>
      <b/>
      <sz val="21.5"/>
      <name val="Arial"/>
      <family val="0"/>
    </font>
    <font>
      <b/>
      <sz val="47.25"/>
      <name val="Arial"/>
      <family val="0"/>
    </font>
    <font>
      <b/>
      <sz val="39.25"/>
      <name val="Arial"/>
      <family val="0"/>
    </font>
    <font>
      <sz val="39.25"/>
      <name val="Arial"/>
      <family val="0"/>
    </font>
    <font>
      <b/>
      <sz val="19.25"/>
      <name val="Arial"/>
      <family val="0"/>
    </font>
    <font>
      <b/>
      <sz val="16"/>
      <name val="Arial"/>
      <family val="0"/>
    </font>
    <font>
      <sz val="16"/>
      <name val="Arial"/>
      <family val="0"/>
    </font>
    <font>
      <b/>
      <sz val="16.25"/>
      <name val="Arial"/>
      <family val="0"/>
    </font>
    <font>
      <b/>
      <sz val="12"/>
      <name val="Arial"/>
      <family val="0"/>
    </font>
    <font>
      <sz val="12"/>
      <name val="Arial"/>
      <family val="0"/>
    </font>
    <font>
      <sz val="10"/>
      <color indexed="30"/>
      <name val="Arial"/>
      <family val="2"/>
    </font>
    <font>
      <b/>
      <sz val="18"/>
      <color indexed="10"/>
      <name val="Arial"/>
      <family val="2"/>
    </font>
    <font>
      <b/>
      <sz val="62.25"/>
      <color indexed="10"/>
      <name val="Arial"/>
      <family val="2"/>
    </font>
    <font>
      <b/>
      <sz val="25.5"/>
      <color indexed="10"/>
      <name val="Arial"/>
      <family val="2"/>
    </font>
    <font>
      <b/>
      <sz val="21.5"/>
      <color indexed="10"/>
      <name val="Arial"/>
      <family val="2"/>
    </font>
  </fonts>
  <fills count="3">
    <fill>
      <patternFill/>
    </fill>
    <fill>
      <patternFill patternType="gray125"/>
    </fill>
    <fill>
      <patternFill patternType="solid">
        <fgColor indexed="41"/>
        <bgColor indexed="64"/>
      </patternFill>
    </fill>
  </fills>
  <borders count="6">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style="thick"/>
      <bottom>
        <color indexed="63"/>
      </bottom>
    </border>
    <border>
      <left style="thin"/>
      <right>
        <color indexed="63"/>
      </right>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4" fillId="0" borderId="0" xfId="0" applyFont="1" applyAlignment="1">
      <alignment horizontal="right"/>
    </xf>
    <xf numFmtId="0" fontId="0" fillId="0" borderId="0" xfId="0" applyBorder="1" applyAlignment="1">
      <alignment/>
    </xf>
    <xf numFmtId="0" fontId="0" fillId="0" borderId="0" xfId="0" applyBorder="1" applyAlignment="1">
      <alignment horizontal="right"/>
    </xf>
    <xf numFmtId="0" fontId="0" fillId="0" borderId="0" xfId="0" applyBorder="1" applyAlignment="1">
      <alignment wrapText="1"/>
    </xf>
    <xf numFmtId="0" fontId="0" fillId="0" borderId="0" xfId="0" applyAlignment="1">
      <alignment/>
    </xf>
    <xf numFmtId="0" fontId="0" fillId="0" borderId="0" xfId="0" applyBorder="1" applyAlignment="1">
      <alignment/>
    </xf>
    <xf numFmtId="0" fontId="9" fillId="0" borderId="0" xfId="0" applyFont="1" applyBorder="1" applyAlignment="1">
      <alignment/>
    </xf>
    <xf numFmtId="0" fontId="0" fillId="2" borderId="0" xfId="0" applyFill="1" applyAlignment="1">
      <alignment/>
    </xf>
    <xf numFmtId="0" fontId="5" fillId="2" borderId="0" xfId="0" applyFont="1" applyFill="1" applyAlignment="1">
      <alignment/>
    </xf>
    <xf numFmtId="0" fontId="0" fillId="2" borderId="1" xfId="0"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0" fontId="0" fillId="2" borderId="0" xfId="0" applyFill="1" applyBorder="1" applyAlignment="1">
      <alignment/>
    </xf>
    <xf numFmtId="0" fontId="10" fillId="0" borderId="0" xfId="0" applyFont="1" applyAlignment="1">
      <alignment/>
    </xf>
    <xf numFmtId="0" fontId="10" fillId="0" borderId="0" xfId="0" applyFont="1" applyAlignment="1">
      <alignment vertical="top"/>
    </xf>
    <xf numFmtId="0" fontId="14" fillId="0" borderId="0" xfId="0" applyFont="1" applyAlignment="1">
      <alignment/>
    </xf>
    <xf numFmtId="0" fontId="14" fillId="0" borderId="0" xfId="0" applyFont="1" applyAlignment="1">
      <alignment wrapText="1"/>
    </xf>
    <xf numFmtId="0" fontId="0" fillId="0" borderId="0" xfId="0" applyNumberFormat="1" applyAlignment="1">
      <alignment horizontal="left"/>
    </xf>
    <xf numFmtId="165" fontId="0" fillId="0" borderId="0" xfId="0" applyNumberFormat="1" applyAlignment="1">
      <alignment horizontal="left"/>
    </xf>
    <xf numFmtId="165" fontId="0" fillId="0" borderId="0" xfId="0" applyNumberFormat="1" applyFont="1" applyAlignment="1">
      <alignment horizontal="left"/>
    </xf>
    <xf numFmtId="165" fontId="4" fillId="0" borderId="0" xfId="0" applyNumberFormat="1" applyFont="1" applyAlignment="1">
      <alignment horizontal="left"/>
    </xf>
    <xf numFmtId="0" fontId="9" fillId="0" borderId="0" xfId="0" applyFont="1" applyAlignment="1">
      <alignment horizontal="center"/>
    </xf>
    <xf numFmtId="165" fontId="0" fillId="2" borderId="0" xfId="0" applyNumberFormat="1" applyFill="1" applyAlignment="1">
      <alignment horizontal="left"/>
    </xf>
    <xf numFmtId="0" fontId="0" fillId="0" borderId="0" xfId="0" applyAlignment="1">
      <alignment wrapText="1"/>
    </xf>
    <xf numFmtId="0" fontId="29" fillId="0" borderId="0" xfId="0" applyFont="1" applyAlignment="1">
      <alignment wrapText="1"/>
    </xf>
    <xf numFmtId="0" fontId="0" fillId="0" borderId="3" xfId="0" applyBorder="1" applyAlignment="1">
      <alignment/>
    </xf>
    <xf numFmtId="0" fontId="0" fillId="2" borderId="4" xfId="0" applyFill="1" applyBorder="1" applyAlignment="1">
      <alignment horizontal="right"/>
    </xf>
    <xf numFmtId="0" fontId="0" fillId="2" borderId="3" xfId="0" applyFill="1" applyBorder="1" applyAlignment="1">
      <alignment horizontal="right"/>
    </xf>
    <xf numFmtId="0" fontId="0" fillId="2" borderId="5" xfId="0" applyFill="1" applyBorder="1" applyAlignment="1">
      <alignment horizontal="right"/>
    </xf>
    <xf numFmtId="0" fontId="0" fillId="0" borderId="3" xfId="0" applyBorder="1" applyAlignment="1">
      <alignment horizontal="right"/>
    </xf>
    <xf numFmtId="0" fontId="10" fillId="0" borderId="0" xfId="0" applyFont="1" applyBorder="1" applyAlignment="1">
      <alignment/>
    </xf>
    <xf numFmtId="0" fontId="10" fillId="0" borderId="0" xfId="0" applyFont="1" applyAlignment="1">
      <alignment vertical="top" wrapText="1"/>
    </xf>
    <xf numFmtId="0" fontId="0" fillId="0" borderId="0" xfId="0" applyAlignment="1">
      <alignment/>
    </xf>
    <xf numFmtId="0" fontId="10" fillId="0" borderId="0" xfId="0" applyFont="1" applyAlignment="1">
      <alignment wrapText="1"/>
    </xf>
    <xf numFmtId="0" fontId="30" fillId="0" borderId="1" xfId="0" applyFont="1" applyBorder="1" applyAlignment="1">
      <alignment horizontal="right"/>
    </xf>
    <xf numFmtId="0" fontId="30" fillId="0" borderId="0" xfId="0" applyFont="1" applyBorder="1" applyAlignment="1">
      <alignment horizontal="right"/>
    </xf>
    <xf numFmtId="0" fontId="30" fillId="0" borderId="0" xfId="0" applyFont="1" applyAlignment="1">
      <alignment horizontal="right"/>
    </xf>
    <xf numFmtId="0" fontId="30" fillId="0" borderId="1" xfId="0" applyFont="1" applyBorder="1" applyAlignment="1">
      <alignment horizontal="left"/>
    </xf>
    <xf numFmtId="0" fontId="0" fillId="0" borderId="1" xfId="0" applyBorder="1" applyAlignment="1">
      <alignment horizontal="left"/>
    </xf>
    <xf numFmtId="0" fontId="30"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10" fillId="0" borderId="0" xfId="0" applyFont="1" applyAlignment="1">
      <alignment vertical="top" wrapText="1"/>
    </xf>
    <xf numFmtId="0" fontId="0" fillId="0" borderId="0" xfId="0" applyAlignment="1">
      <alignment wrapText="1"/>
    </xf>
    <xf numFmtId="0" fontId="5" fillId="2" borderId="0" xfId="0" applyFont="1" applyFill="1" applyAlignment="1">
      <alignment wrapText="1"/>
    </xf>
    <xf numFmtId="0" fontId="0" fillId="2" borderId="0" xfId="0" applyFill="1" applyAlignment="1">
      <alignment wrapText="1"/>
    </xf>
    <xf numFmtId="0" fontId="11" fillId="0" borderId="0" xfId="0" applyFont="1" applyAlignment="1">
      <alignment wrapText="1"/>
    </xf>
    <xf numFmtId="0" fontId="10" fillId="0" borderId="3" xfId="0" applyFont="1" applyBorder="1" applyAlignment="1">
      <alignment wrapText="1"/>
    </xf>
    <xf numFmtId="0" fontId="10" fillId="0" borderId="0" xfId="0" applyFont="1" applyBorder="1" applyAlignment="1">
      <alignment wrapText="1"/>
    </xf>
    <xf numFmtId="0" fontId="0" fillId="0" borderId="3" xfId="0" applyBorder="1" applyAlignment="1">
      <alignment wrapText="1"/>
    </xf>
    <xf numFmtId="0" fontId="0" fillId="0" borderId="0" xfId="0" applyBorder="1" applyAlignment="1">
      <alignment wrapText="1"/>
    </xf>
    <xf numFmtId="0" fontId="0" fillId="2" borderId="0" xfId="0" applyFill="1" applyBorder="1" applyAlignment="1">
      <alignment horizontal="right"/>
    </xf>
    <xf numFmtId="0" fontId="0" fillId="0" borderId="0" xfId="0" applyBorder="1" applyAlignment="1">
      <alignment/>
    </xf>
    <xf numFmtId="0" fontId="14" fillId="0" borderId="0" xfId="0" applyFont="1" applyAlignment="1">
      <alignment wrapText="1"/>
    </xf>
    <xf numFmtId="0" fontId="29" fillId="0" borderId="0" xfId="0" applyFont="1" applyAlignment="1">
      <alignment wrapText="1"/>
    </xf>
    <xf numFmtId="0" fontId="10" fillId="0" borderId="0" xfId="0" applyFont="1" applyBorder="1" applyAlignment="1">
      <alignment horizontal="left" wrapText="1"/>
    </xf>
    <xf numFmtId="0" fontId="10" fillId="0" borderId="2" xfId="0" applyFont="1" applyBorder="1" applyAlignment="1">
      <alignment wrapText="1"/>
    </xf>
    <xf numFmtId="0" fontId="10" fillId="0" borderId="0" xfId="0" applyFont="1" applyBorder="1" applyAlignment="1">
      <alignment vertical="top" wrapText="1"/>
    </xf>
    <xf numFmtId="0" fontId="0" fillId="0" borderId="0" xfId="0" applyAlignment="1">
      <alignment/>
    </xf>
    <xf numFmtId="0" fontId="0" fillId="0" borderId="0" xfId="0" applyBorder="1" applyAlignment="1">
      <alignment/>
    </xf>
    <xf numFmtId="0" fontId="0" fillId="0" borderId="3" xfId="0" applyBorder="1" applyAlignment="1">
      <alignment/>
    </xf>
    <xf numFmtId="0" fontId="14" fillId="0" borderId="0" xfId="0" applyFont="1" applyAlignment="1">
      <alignment vertical="top" wrapText="1"/>
    </xf>
    <xf numFmtId="0" fontId="0" fillId="0" borderId="0" xfId="0" applyAlignment="1">
      <alignment vertical="top" wrapText="1"/>
    </xf>
    <xf numFmtId="0" fontId="10" fillId="0" borderId="1" xfId="0" applyFont="1" applyBorder="1" applyAlignment="1">
      <alignment wrapText="1"/>
    </xf>
    <xf numFmtId="167" fontId="0" fillId="0" borderId="1" xfId="0" applyNumberFormat="1" applyFont="1" applyBorder="1" applyAlignment="1">
      <alignment horizontal="left" indent="1"/>
    </xf>
    <xf numFmtId="167" fontId="0" fillId="0" borderId="0" xfId="0" applyNumberFormat="1" applyFont="1" applyBorder="1" applyAlignment="1">
      <alignment horizontal="left" indent="1"/>
    </xf>
    <xf numFmtId="167" fontId="0" fillId="0" borderId="2" xfId="0" applyNumberFormat="1" applyFont="1" applyBorder="1" applyAlignment="1">
      <alignment horizontal="left" indent="1"/>
    </xf>
    <xf numFmtId="167" fontId="9" fillId="0" borderId="1" xfId="0" applyNumberFormat="1" applyFont="1" applyBorder="1" applyAlignment="1">
      <alignment horizontal="left" indent="1"/>
    </xf>
    <xf numFmtId="167" fontId="9" fillId="0" borderId="0" xfId="0" applyNumberFormat="1" applyFont="1" applyBorder="1" applyAlignment="1">
      <alignment horizontal="left" indent="1"/>
    </xf>
    <xf numFmtId="167" fontId="9" fillId="0" borderId="2" xfId="0" applyNumberFormat="1" applyFont="1" applyBorder="1" applyAlignment="1">
      <alignment horizontal="left"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9025"/>
          <c:w val="1"/>
          <c:h val="0.789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Sheet1!$K$27:$K$59</c:f>
              <c:numCache/>
            </c:numRef>
          </c:val>
          <c:smooth val="0"/>
        </c:ser>
        <c:marker val="1"/>
        <c:axId val="42655517"/>
        <c:axId val="48355334"/>
      </c:lineChart>
      <c:catAx>
        <c:axId val="42655517"/>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48355334"/>
        <c:crosses val="autoZero"/>
        <c:auto val="1"/>
        <c:lblOffset val="100"/>
        <c:noMultiLvlLbl val="0"/>
      </c:catAx>
      <c:valAx>
        <c:axId val="48355334"/>
        <c:scaling>
          <c:orientation val="minMax"/>
        </c:scaling>
        <c:axPos val="l"/>
        <c:majorGridlines/>
        <c:delete val="0"/>
        <c:numFmt formatCode="General" sourceLinked="1"/>
        <c:majorTickMark val="out"/>
        <c:minorTickMark val="none"/>
        <c:tickLblPos val="nextTo"/>
        <c:crossAx val="42655517"/>
        <c:crossesAt val="1"/>
        <c:crossBetween val="midCat"/>
        <c:dispUnits/>
        <c:majorUnit val="0.5"/>
      </c:valAx>
      <c:spPr>
        <a:solidFill>
          <a:srgbClr val="C0C0C0"/>
        </a:solidFill>
        <a:ln w="12700">
          <a:solidFill>
            <a:srgbClr val="808080"/>
          </a:solidFill>
        </a:ln>
      </c:spPr>
    </c:plotArea>
    <c:legend>
      <c:legendPos val="r"/>
      <c:layout>
        <c:manualLayout>
          <c:xMode val="edge"/>
          <c:yMode val="edge"/>
          <c:x val="0.7885"/>
          <c:y val="0.08975"/>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95"/>
          <c:w val="1"/>
          <c:h val="0.784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Sheet1!$R$27:$R$59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Sheet1!$S$27:$S$59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Sheet1!$T$27:$T$59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Sheet1!$U$27:$U$59</c:f>
              <c:numCache/>
            </c:numRef>
          </c:val>
          <c:smooth val="0"/>
        </c:ser>
        <c:marker val="1"/>
        <c:axId val="32544823"/>
        <c:axId val="24467952"/>
      </c:lineChart>
      <c:catAx>
        <c:axId val="32544823"/>
        <c:scaling>
          <c:orientation val="minMax"/>
        </c:scaling>
        <c:axPos val="b"/>
        <c:title>
          <c:tx>
            <c:rich>
              <a:bodyPr vert="horz" rot="0" anchor="ctr"/>
              <a:lstStyle/>
              <a:p>
                <a:pPr algn="ctr">
                  <a:defRPr/>
                </a:pPr>
                <a:r>
                  <a:rPr lang="en-US" cap="none" sz="8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4467952"/>
        <c:crosses val="autoZero"/>
        <c:auto val="1"/>
        <c:lblOffset val="100"/>
        <c:tickLblSkip val="2"/>
        <c:noMultiLvlLbl val="0"/>
      </c:catAx>
      <c:valAx>
        <c:axId val="24467952"/>
        <c:scaling>
          <c:orientation val="minMax"/>
        </c:scaling>
        <c:axPos val="l"/>
        <c:majorGridlines/>
        <c:delete val="0"/>
        <c:numFmt formatCode="General" sourceLinked="1"/>
        <c:majorTickMark val="out"/>
        <c:minorTickMark val="none"/>
        <c:tickLblPos val="nextTo"/>
        <c:crossAx val="32544823"/>
        <c:crossesAt val="1"/>
        <c:crossBetween val="midCat"/>
        <c:dispUnits/>
      </c:valAx>
      <c:spPr>
        <a:solidFill>
          <a:srgbClr val="C0C0C0"/>
        </a:solidFill>
        <a:ln w="12700">
          <a:solidFill>
            <a:srgbClr val="808080"/>
          </a:solidFill>
        </a:ln>
      </c:spPr>
    </c:plotArea>
    <c:legend>
      <c:legendPos val="r"/>
      <c:layout>
        <c:manualLayout>
          <c:xMode val="edge"/>
          <c:yMode val="edge"/>
          <c:x val="0.786"/>
          <c:y val="0"/>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Weather States that Best Predict Ice Cream Consumption</a:t>
            </a:r>
          </a:p>
        </c:rich>
      </c:tx>
      <c:layout/>
      <c:spPr>
        <a:noFill/>
        <a:ln>
          <a:noFill/>
        </a:ln>
      </c:spPr>
    </c:title>
    <c:plotArea>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Sheet1!#REF!</c:f>
              <c:numCache>
                <c:ptCount val="1"/>
                <c:pt idx="0">
                  <c:v>1</c:v>
                </c:pt>
              </c:numCache>
            </c:numRef>
          </c:val>
          <c:smooth val="0"/>
        </c:ser>
        <c:marker val="1"/>
        <c:axId val="18884977"/>
        <c:axId val="35747066"/>
      </c:lineChart>
      <c:catAx>
        <c:axId val="18884977"/>
        <c:scaling>
          <c:orientation val="minMax"/>
        </c:scaling>
        <c:axPos val="b"/>
        <c:title>
          <c:tx>
            <c:rich>
              <a:bodyPr vert="horz" rot="0" anchor="ctr"/>
              <a:lstStyle/>
              <a:p>
                <a:pPr algn="ctr">
                  <a:defRPr/>
                </a:pPr>
                <a:r>
                  <a:rPr lang="en-US" cap="none" sz="15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5747066"/>
        <c:crosses val="autoZero"/>
        <c:auto val="1"/>
        <c:lblOffset val="100"/>
        <c:noMultiLvlLbl val="0"/>
      </c:catAx>
      <c:valAx>
        <c:axId val="35747066"/>
        <c:scaling>
          <c:orientation val="minMax"/>
        </c:scaling>
        <c:axPos val="l"/>
        <c:majorGridlines/>
        <c:delete val="0"/>
        <c:numFmt formatCode="General" sourceLinked="1"/>
        <c:majorTickMark val="out"/>
        <c:minorTickMark val="none"/>
        <c:tickLblPos val="nextTo"/>
        <c:crossAx val="18884977"/>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Every Iteration of Forward-Backward Is Guaranteed to Increase P(Observations)</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Sheet1!$HB$2:$HL$2</c:f>
              <c:numCache/>
            </c:numRef>
          </c:cat>
          <c:val>
            <c:numRef>
              <c:f>Sheet1!$HB$4:$HL$4</c:f>
              <c:numCache/>
            </c:numRef>
          </c:val>
        </c:ser>
        <c:axId val="53288139"/>
        <c:axId val="9831204"/>
      </c:barChart>
      <c:catAx>
        <c:axId val="53288139"/>
        <c:scaling>
          <c:orientation val="minMax"/>
        </c:scaling>
        <c:axPos val="b"/>
        <c:title>
          <c:tx>
            <c:rich>
              <a:bodyPr vert="horz" rot="0" anchor="ctr"/>
              <a:lstStyle/>
              <a:p>
                <a:pPr algn="ctr">
                  <a:defRPr/>
                </a:pPr>
                <a:r>
                  <a:rPr lang="en-US" cap="none" sz="800" b="0" i="0" u="none" baseline="0">
                    <a:latin typeface="Arial"/>
                    <a:ea typeface="Arial"/>
                    <a:cs typeface="Arial"/>
                  </a:rPr>
                  <a:t>Iterations of Forward-Backward</a:t>
                </a:r>
              </a:p>
            </c:rich>
          </c:tx>
          <c:layout/>
          <c:overlay val="0"/>
          <c:spPr>
            <a:noFill/>
            <a:ln>
              <a:noFill/>
            </a:ln>
          </c:spPr>
        </c:title>
        <c:delete val="0"/>
        <c:numFmt formatCode="General" sourceLinked="1"/>
        <c:majorTickMark val="out"/>
        <c:minorTickMark val="none"/>
        <c:tickLblPos val="nextTo"/>
        <c:crossAx val="9831204"/>
        <c:crosses val="autoZero"/>
        <c:auto val="1"/>
        <c:lblOffset val="100"/>
        <c:noMultiLvlLbl val="0"/>
      </c:catAx>
      <c:valAx>
        <c:axId val="9831204"/>
        <c:scaling>
          <c:orientation val="minMax"/>
        </c:scaling>
        <c:axPos val="l"/>
        <c:title>
          <c:tx>
            <c:rich>
              <a:bodyPr vert="horz" rot="-5400000" anchor="ctr"/>
              <a:lstStyle/>
              <a:p>
                <a:pPr algn="ctr">
                  <a:defRPr/>
                </a:pPr>
                <a:r>
                  <a:rPr lang="en-US"/>
                  <a:t>Perplexity per day of # of cones</a:t>
                </a:r>
              </a:p>
            </c:rich>
          </c:tx>
          <c:layout/>
          <c:overlay val="0"/>
          <c:spPr>
            <a:noFill/>
            <a:ln>
              <a:noFill/>
            </a:ln>
          </c:spPr>
        </c:title>
        <c:majorGridlines/>
        <c:delete val="0"/>
        <c:numFmt formatCode="General" sourceLinked="1"/>
        <c:majorTickMark val="out"/>
        <c:minorTickMark val="none"/>
        <c:tickLblPos val="nextTo"/>
        <c:crossAx val="5328813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3"/>
      <c:rotY val="48"/>
      <c:depthPercent val="170"/>
      <c:rAngAx val="0"/>
      <c:perspective val="25"/>
    </c:view3D>
    <c:plotArea>
      <c:layout>
        <c:manualLayout>
          <c:xMode val="edge"/>
          <c:yMode val="edge"/>
          <c:x val="0.0095"/>
          <c:y val="0.0125"/>
          <c:w val="0.98775"/>
          <c:h val="0.9875"/>
        </c:manualLayout>
      </c:layout>
      <c:surface3DChart>
        <c:ser>
          <c:idx val="0"/>
          <c:order val="0"/>
          <c:spPr>
            <a:sp3d prstMaterial="flat"/>
          </c:spPr>
          <c:extLst>
            <c:ext xmlns:c14="http://schemas.microsoft.com/office/drawing/2007/8/2/chart" uri="{6F2FDCE9-48DA-4B69-8628-5D25D57E5C99}">
              <c14:invertSolidFillFmt>
                <c14:spPr>
                  <a:solidFill>
                    <a:srgbClr val="000000"/>
                  </a:solidFill>
                </c14:spPr>
              </c14:invertSolidFillFmt>
            </c:ext>
          </c:extLst>
          <c:val>
            <c:numRef>
              <c:f>Sheet1!$K$27:$K$59</c:f>
              <c:numCache/>
            </c:numRef>
          </c:val>
        </c:ser>
        <c:ser>
          <c:idx val="1"/>
          <c:order val="1"/>
          <c:spPr>
            <a:sp3d prstMaterial="flat"/>
          </c:spPr>
          <c:extLst>
            <c:ext xmlns:c14="http://schemas.microsoft.com/office/drawing/2007/8/2/chart" uri="{6F2FDCE9-48DA-4B69-8628-5D25D57E5C99}">
              <c14:invertSolidFillFmt>
                <c14:spPr>
                  <a:solidFill>
                    <a:srgbClr val="000000"/>
                  </a:solidFill>
                </c14:spPr>
              </c14:invertSolidFillFmt>
            </c:ext>
          </c:extLst>
          <c:val>
            <c:numRef>
              <c:f>Sheet1!$AE$27:$AE$59</c:f>
              <c:numCache/>
            </c:numRef>
          </c:val>
        </c:ser>
        <c:ser>
          <c:idx val="2"/>
          <c:order val="2"/>
          <c:spPr>
            <a:sp3d prstMaterial="flat"/>
          </c:spPr>
          <c:extLst>
            <c:ext xmlns:c14="http://schemas.microsoft.com/office/drawing/2007/8/2/chart" uri="{6F2FDCE9-48DA-4B69-8628-5D25D57E5C99}">
              <c14:invertSolidFillFmt>
                <c14:spPr>
                  <a:solidFill>
                    <a:srgbClr val="000000"/>
                  </a:solidFill>
                </c14:spPr>
              </c14:invertSolidFillFmt>
            </c:ext>
          </c:extLst>
          <c:val>
            <c:numRef>
              <c:f>Sheet1!$AY$27:$AY$59</c:f>
              <c:numCache/>
            </c:numRef>
          </c:val>
        </c:ser>
        <c:ser>
          <c:idx val="3"/>
          <c:order val="3"/>
          <c:spPr>
            <a:sp3d prstMaterial="flat"/>
          </c:spPr>
          <c:extLst>
            <c:ext xmlns:c14="http://schemas.microsoft.com/office/drawing/2007/8/2/chart" uri="{6F2FDCE9-48DA-4B69-8628-5D25D57E5C99}">
              <c14:invertSolidFillFmt>
                <c14:spPr>
                  <a:solidFill>
                    <a:srgbClr val="000000"/>
                  </a:solidFill>
                </c14:spPr>
              </c14:invertSolidFillFmt>
            </c:ext>
          </c:extLst>
          <c:val>
            <c:numRef>
              <c:f>Sheet1!$BS$27:$BS$59</c:f>
              <c:numCache/>
            </c:numRef>
          </c:val>
        </c:ser>
        <c:ser>
          <c:idx val="4"/>
          <c:order val="4"/>
          <c:spPr>
            <a:sp3d prstMaterial="flat"/>
          </c:spPr>
          <c:extLst>
            <c:ext xmlns:c14="http://schemas.microsoft.com/office/drawing/2007/8/2/chart" uri="{6F2FDCE9-48DA-4B69-8628-5D25D57E5C99}">
              <c14:invertSolidFillFmt>
                <c14:spPr>
                  <a:solidFill>
                    <a:srgbClr val="000000"/>
                  </a:solidFill>
                </c14:spPr>
              </c14:invertSolidFillFmt>
            </c:ext>
          </c:extLst>
          <c:val>
            <c:numRef>
              <c:f>Sheet1!$CM$27:$CM$59</c:f>
              <c:numCache/>
            </c:numRef>
          </c:val>
        </c:ser>
        <c:ser>
          <c:idx val="5"/>
          <c:order val="5"/>
          <c:spPr>
            <a:sp3d prstMaterial="flat"/>
          </c:spPr>
          <c:extLst>
            <c:ext xmlns:c14="http://schemas.microsoft.com/office/drawing/2007/8/2/chart" uri="{6F2FDCE9-48DA-4B69-8628-5D25D57E5C99}">
              <c14:invertSolidFillFmt>
                <c14:spPr>
                  <a:solidFill>
                    <a:srgbClr val="000000"/>
                  </a:solidFill>
                </c14:spPr>
              </c14:invertSolidFillFmt>
            </c:ext>
          </c:extLst>
          <c:val>
            <c:numRef>
              <c:f>Sheet1!$DG$27:$DG$59</c:f>
              <c:numCache/>
            </c:numRef>
          </c:val>
        </c:ser>
        <c:ser>
          <c:idx val="6"/>
          <c:order val="6"/>
          <c:spPr>
            <a:sp3d prstMaterial="flat"/>
          </c:spPr>
          <c:extLst>
            <c:ext xmlns:c14="http://schemas.microsoft.com/office/drawing/2007/8/2/chart" uri="{6F2FDCE9-48DA-4B69-8628-5D25D57E5C99}">
              <c14:invertSolidFillFmt>
                <c14:spPr>
                  <a:solidFill>
                    <a:srgbClr val="000000"/>
                  </a:solidFill>
                </c14:spPr>
              </c14:invertSolidFillFmt>
            </c:ext>
          </c:extLst>
          <c:val>
            <c:numRef>
              <c:f>Sheet1!$EA$27:$EA$59</c:f>
              <c:numCache/>
            </c:numRef>
          </c:val>
        </c:ser>
        <c:ser>
          <c:idx val="7"/>
          <c:order val="7"/>
          <c:spPr>
            <a:sp3d prstMaterial="flat"/>
          </c:spPr>
          <c:extLst>
            <c:ext xmlns:c14="http://schemas.microsoft.com/office/drawing/2007/8/2/chart" uri="{6F2FDCE9-48DA-4B69-8628-5D25D57E5C99}">
              <c14:invertSolidFillFmt>
                <c14:spPr>
                  <a:solidFill>
                    <a:srgbClr val="000000"/>
                  </a:solidFill>
                </c14:spPr>
              </c14:invertSolidFillFmt>
            </c:ext>
          </c:extLst>
          <c:val>
            <c:numRef>
              <c:f>Sheet1!$EU$27:$EU$59</c:f>
              <c:numCache/>
            </c:numRef>
          </c:val>
        </c:ser>
        <c:ser>
          <c:idx val="8"/>
          <c:order val="8"/>
          <c:spPr>
            <a:sp3d prstMaterial="flat"/>
          </c:spPr>
          <c:extLst>
            <c:ext xmlns:c14="http://schemas.microsoft.com/office/drawing/2007/8/2/chart" uri="{6F2FDCE9-48DA-4B69-8628-5D25D57E5C99}">
              <c14:invertSolidFillFmt>
                <c14:spPr>
                  <a:solidFill>
                    <a:srgbClr val="000000"/>
                  </a:solidFill>
                </c14:spPr>
              </c14:invertSolidFillFmt>
            </c:ext>
          </c:extLst>
          <c:val>
            <c:numRef>
              <c:f>Sheet1!$FO$27:$FO$59</c:f>
              <c:numCache/>
            </c:numRef>
          </c:val>
        </c:ser>
        <c:ser>
          <c:idx val="9"/>
          <c:order val="9"/>
          <c:spPr>
            <a:sp3d prstMaterial="flat"/>
          </c:spPr>
          <c:extLst>
            <c:ext xmlns:c14="http://schemas.microsoft.com/office/drawing/2007/8/2/chart" uri="{6F2FDCE9-48DA-4B69-8628-5D25D57E5C99}">
              <c14:invertSolidFillFmt>
                <c14:spPr>
                  <a:solidFill>
                    <a:srgbClr val="000000"/>
                  </a:solidFill>
                </c14:spPr>
              </c14:invertSolidFillFmt>
            </c:ext>
          </c:extLst>
          <c:val>
            <c:numRef>
              <c:f>Sheet1!$GI$27:$GI$59</c:f>
              <c:numCache/>
            </c:numRef>
          </c:val>
        </c:ser>
        <c:ser>
          <c:idx val="10"/>
          <c:order val="10"/>
          <c:spPr>
            <a:sp3d prstMaterial="flat"/>
          </c:spPr>
          <c:extLst>
            <c:ext xmlns:c14="http://schemas.microsoft.com/office/drawing/2007/8/2/chart" uri="{6F2FDCE9-48DA-4B69-8628-5D25D57E5C99}">
              <c14:invertSolidFillFmt>
                <c14:spPr>
                  <a:solidFill>
                    <a:srgbClr val="000000"/>
                  </a:solidFill>
                </c14:spPr>
              </c14:invertSolidFillFmt>
            </c:ext>
          </c:extLst>
          <c:val>
            <c:numRef>
              <c:f>Sheet1!$HC$27:$HC$59</c:f>
              <c:numCache/>
            </c:numRef>
          </c:val>
        </c:ser>
        <c:axId val="21371973"/>
        <c:axId val="58130030"/>
        <c:axId val="53408223"/>
      </c:surface3DChart>
      <c:catAx>
        <c:axId val="21371973"/>
        <c:scaling>
          <c:orientation val="minMax"/>
        </c:scaling>
        <c:axPos val="b"/>
        <c:title>
          <c:tx>
            <c:rich>
              <a:bodyPr vert="horz" rot="2280000" anchor="ctr"/>
              <a:lstStyle/>
              <a:p>
                <a:pPr algn="ctr">
                  <a:defRPr/>
                </a:pPr>
                <a:r>
                  <a:rPr lang="en-US" cap="none" sz="2150" b="1" i="0" u="none" baseline="0">
                    <a:latin typeface="Arial"/>
                    <a:ea typeface="Arial"/>
                    <a:cs typeface="Arial"/>
                  </a:rPr>
                  <a:t>Diary Day</a:t>
                </a:r>
              </a:p>
            </c:rich>
          </c:tx>
          <c:layout>
            <c:manualLayout>
              <c:xMode val="factor"/>
              <c:yMode val="factor"/>
              <c:x val="0.02625"/>
              <c:y val="-0.094"/>
            </c:manualLayout>
          </c:layout>
          <c:overlay val="0"/>
          <c:spPr>
            <a:noFill/>
            <a:ln>
              <a:noFill/>
            </a:ln>
          </c:spPr>
        </c:title>
        <c:delete val="0"/>
        <c:numFmt formatCode="General" sourceLinked="1"/>
        <c:majorTickMark val="out"/>
        <c:minorTickMark val="none"/>
        <c:tickLblPos val="low"/>
        <c:crossAx val="58130030"/>
        <c:crosses val="autoZero"/>
        <c:auto val="1"/>
        <c:lblOffset val="100"/>
        <c:noMultiLvlLbl val="0"/>
      </c:catAx>
      <c:valAx>
        <c:axId val="58130030"/>
        <c:scaling>
          <c:orientation val="minMax"/>
        </c:scaling>
        <c:axPos val="l"/>
        <c:title>
          <c:tx>
            <c:rich>
              <a:bodyPr vert="horz" rot="0" anchor="ctr"/>
              <a:lstStyle/>
              <a:p>
                <a:pPr algn="ctr">
                  <a:defRPr/>
                </a:pPr>
                <a:r>
                  <a:rPr lang="en-US" cap="none" sz="2150" b="1" i="0" u="none" baseline="0">
                    <a:latin typeface="Arial"/>
                    <a:ea typeface="Arial"/>
                    <a:cs typeface="Arial"/>
                  </a:rPr>
                  <a:t>p(H)</a:t>
                </a:r>
              </a:p>
            </c:rich>
          </c:tx>
          <c:layout>
            <c:manualLayout>
              <c:xMode val="factor"/>
              <c:yMode val="factor"/>
              <c:x val="0.01575"/>
              <c:y val="-0.037"/>
            </c:manualLayout>
          </c:layout>
          <c:overlay val="0"/>
          <c:spPr>
            <a:noFill/>
            <a:ln>
              <a:noFill/>
            </a:ln>
          </c:spPr>
        </c:title>
        <c:majorGridlines/>
        <c:delete val="0"/>
        <c:numFmt formatCode="General" sourceLinked="1"/>
        <c:majorTickMark val="out"/>
        <c:minorTickMark val="none"/>
        <c:tickLblPos val="nextTo"/>
        <c:crossAx val="21371973"/>
        <c:crossesAt val="1"/>
        <c:crossBetween val="midCat"/>
        <c:dispUnits/>
      </c:valAx>
      <c:serAx>
        <c:axId val="53408223"/>
        <c:scaling>
          <c:orientation val="minMax"/>
        </c:scaling>
        <c:axPos val="b"/>
        <c:title>
          <c:tx>
            <c:rich>
              <a:bodyPr vert="horz" rot="-2220000" anchor="ctr"/>
              <a:lstStyle/>
              <a:p>
                <a:pPr algn="ctr">
                  <a:defRPr/>
                </a:pPr>
                <a:r>
                  <a:rPr lang="en-US" cap="none" sz="2150" b="1" i="0" u="none" baseline="0">
                    <a:latin typeface="Arial"/>
                    <a:ea typeface="Arial"/>
                    <a:cs typeface="Arial"/>
                  </a:rPr>
                  <a:t>Iteration</a:t>
                </a:r>
              </a:p>
            </c:rich>
          </c:tx>
          <c:layout>
            <c:manualLayout>
              <c:xMode val="factor"/>
              <c:yMode val="factor"/>
              <c:x val="-0.05425"/>
              <c:y val="-0.09725"/>
            </c:manualLayout>
          </c:layout>
          <c:overlay val="0"/>
          <c:spPr>
            <a:noFill/>
            <a:ln>
              <a:noFill/>
            </a:ln>
          </c:spPr>
        </c:title>
        <c:delete val="0"/>
        <c:numFmt formatCode="General" sourceLinked="1"/>
        <c:majorTickMark val="out"/>
        <c:minorTickMark val="none"/>
        <c:tickLblPos val="low"/>
        <c:crossAx val="58130030"/>
        <c:crosses val="autoZero"/>
        <c:tickLblSkip val="1"/>
        <c:tickMarkSkip val="1"/>
      </c:serAx>
      <c:spPr>
        <a:noFill/>
        <a:ln>
          <a:noFill/>
        </a:ln>
      </c:spPr>
    </c:plotArea>
    <c:legend>
      <c:legendPos val="r"/>
      <c:layout>
        <c:manualLayout>
          <c:xMode val="edge"/>
          <c:yMode val="edge"/>
          <c:x val="0.746"/>
          <c:y val="0.03075"/>
        </c:manualLayout>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0715"/>
          <c:w val="1"/>
          <c:h val="0.836"/>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Sheet1!$AE$27:$AE$59</c:f>
              <c:numCache/>
            </c:numRef>
          </c:val>
          <c:smooth val="0"/>
        </c:ser>
        <c:marker val="1"/>
        <c:axId val="10911960"/>
        <c:axId val="31098777"/>
      </c:lineChart>
      <c:catAx>
        <c:axId val="10911960"/>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1098777"/>
        <c:crosses val="autoZero"/>
        <c:auto val="1"/>
        <c:lblOffset val="100"/>
        <c:noMultiLvlLbl val="0"/>
      </c:catAx>
      <c:valAx>
        <c:axId val="31098777"/>
        <c:scaling>
          <c:orientation val="minMax"/>
        </c:scaling>
        <c:axPos val="l"/>
        <c:majorGridlines/>
        <c:delete val="0"/>
        <c:numFmt formatCode="General" sourceLinked="1"/>
        <c:majorTickMark val="out"/>
        <c:minorTickMark val="none"/>
        <c:tickLblPos val="nextTo"/>
        <c:crossAx val="10911960"/>
        <c:crossesAt val="1"/>
        <c:crossBetween val="midCat"/>
        <c:dispUnits/>
        <c:majorUnit val="0.5"/>
      </c:valAx>
      <c:spPr>
        <a:solidFill>
          <a:srgbClr val="C0C0C0"/>
        </a:solidFill>
        <a:ln w="12700">
          <a:solidFill>
            <a:srgbClr val="808080"/>
          </a:solidFill>
        </a:ln>
      </c:spPr>
    </c:plotArea>
    <c:legend>
      <c:legendPos val="r"/>
      <c:layout>
        <c:manualLayout>
          <c:xMode val="edge"/>
          <c:yMode val="edge"/>
          <c:x val="0.82775"/>
          <c:y val="0.06775"/>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7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0775"/>
          <c:w val="1"/>
          <c:h val="0.827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Sheet1!$AL$27:$AL$59</c:f>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Sheet1!$AM$27:$AM$59</c:f>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Sheet1!$AN$27:$AN$59</c:f>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Sheet1!$AO$27:$AO$59</c:f>
              <c:numCache/>
            </c:numRef>
          </c:val>
          <c:smooth val="0"/>
        </c:ser>
        <c:marker val="1"/>
        <c:axId val="11453538"/>
        <c:axId val="35972979"/>
      </c:lineChart>
      <c:catAx>
        <c:axId val="11453538"/>
        <c:scaling>
          <c:orientation val="minMax"/>
        </c:scaling>
        <c:axPos val="b"/>
        <c:title>
          <c:tx>
            <c:rich>
              <a:bodyPr vert="horz" rot="0" anchor="ctr"/>
              <a:lstStyle/>
              <a:p>
                <a:pPr algn="ctr">
                  <a:defRPr/>
                </a:pPr>
                <a:r>
                  <a:rPr lang="en-US" cap="none" sz="3925"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35972979"/>
        <c:crosses val="autoZero"/>
        <c:auto val="1"/>
        <c:lblOffset val="100"/>
        <c:tickLblSkip val="2"/>
        <c:noMultiLvlLbl val="0"/>
      </c:catAx>
      <c:valAx>
        <c:axId val="35972979"/>
        <c:scaling>
          <c:orientation val="minMax"/>
        </c:scaling>
        <c:axPos val="l"/>
        <c:majorGridlines/>
        <c:delete val="0"/>
        <c:numFmt formatCode="General" sourceLinked="1"/>
        <c:majorTickMark val="out"/>
        <c:minorTickMark val="none"/>
        <c:tickLblPos val="nextTo"/>
        <c:crossAx val="11453538"/>
        <c:crossesAt val="1"/>
        <c:crossBetween val="midCat"/>
        <c:dispUnits/>
      </c:valAx>
      <c:spPr>
        <a:solidFill>
          <a:srgbClr val="C0C0C0"/>
        </a:solidFill>
        <a:ln w="12700">
          <a:solidFill>
            <a:srgbClr val="808080"/>
          </a:solidFill>
        </a:ln>
      </c:spPr>
    </c:plotArea>
    <c:legend>
      <c:legendPos val="r"/>
      <c:layout>
        <c:manualLayout>
          <c:xMode val="edge"/>
          <c:yMode val="edge"/>
          <c:x val="0.8025"/>
          <c:y val="0"/>
        </c:manualLayout>
      </c:layout>
      <c:overlay val="0"/>
    </c:legend>
    <c:plotVisOnly val="1"/>
    <c:dispBlanksAs val="gap"/>
    <c:showDLblsOverMax val="0"/>
  </c:chart>
  <c:txPr>
    <a:bodyPr vert="horz" rot="0"/>
    <a:lstStyle/>
    <a:p>
      <a:pPr>
        <a:defRPr lang="en-US" cap="none" sz="39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25" b="1" i="0" u="none" baseline="0">
                <a:latin typeface="Arial"/>
                <a:ea typeface="Arial"/>
                <a:cs typeface="Arial"/>
              </a:rPr>
              <a:t>Weather States that Best Explain Ice Cream Consumption</a:t>
            </a:r>
          </a:p>
        </c:rich>
      </c:tx>
      <c:layout/>
      <c:spPr>
        <a:noFill/>
        <a:ln>
          <a:noFill/>
        </a:ln>
      </c:spPr>
    </c:title>
    <c:plotArea>
      <c:layout>
        <c:manualLayout>
          <c:xMode val="edge"/>
          <c:yMode val="edge"/>
          <c:x val="0"/>
          <c:y val="0.1025"/>
          <c:w val="1"/>
          <c:h val="0.813"/>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numRef>
          </c:val>
          <c:smooth val="0"/>
        </c:ser>
        <c:ser>
          <c:idx val="1"/>
          <c:order val="1"/>
          <c:tx>
            <c:v>p(H)</c:v>
          </c:tx>
          <c:extLst>
            <c:ext xmlns:c14="http://schemas.microsoft.com/office/drawing/2007/8/2/chart" uri="{6F2FDCE9-48DA-4B69-8628-5D25D57E5C99}">
              <c14:invertSolidFillFmt>
                <c14:spPr>
                  <a:solidFill>
                    <a:srgbClr val="000000"/>
                  </a:solidFill>
                </c14:spPr>
              </c14:invertSolidFillFmt>
            </c:ext>
          </c:extLst>
          <c:val>
            <c:numRef>
              <c:f>Sheet1!$HC$27:$HC$59</c:f>
              <c:numCache/>
            </c:numRef>
          </c:val>
          <c:smooth val="0"/>
        </c:ser>
        <c:marker val="1"/>
        <c:axId val="55321356"/>
        <c:axId val="28130157"/>
      </c:lineChart>
      <c:catAx>
        <c:axId val="55321356"/>
        <c:scaling>
          <c:orientation val="minMax"/>
        </c:scaling>
        <c:axPos val="b"/>
        <c:title>
          <c:tx>
            <c:rich>
              <a:bodyPr vert="horz" rot="0" anchor="ctr"/>
              <a:lstStyle/>
              <a:p>
                <a:pPr algn="ctr">
                  <a:defRPr/>
                </a:pPr>
                <a:r>
                  <a:rPr lang="en-US" cap="none" sz="16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28130157"/>
        <c:crosses val="autoZero"/>
        <c:auto val="1"/>
        <c:lblOffset val="100"/>
        <c:noMultiLvlLbl val="0"/>
      </c:catAx>
      <c:valAx>
        <c:axId val="28130157"/>
        <c:scaling>
          <c:orientation val="minMax"/>
        </c:scaling>
        <c:axPos val="l"/>
        <c:majorGridlines/>
        <c:delete val="0"/>
        <c:numFmt formatCode="General" sourceLinked="1"/>
        <c:majorTickMark val="out"/>
        <c:minorTickMark val="none"/>
        <c:tickLblPos val="nextTo"/>
        <c:crossAx val="55321356"/>
        <c:crossesAt val="1"/>
        <c:crossBetween val="midCat"/>
        <c:dispUnits/>
        <c:majorUnit val="0.5"/>
      </c:valAx>
      <c:spPr>
        <a:solidFill>
          <a:srgbClr val="C0C0C0"/>
        </a:solidFill>
        <a:ln w="12700">
          <a:solidFill>
            <a:srgbClr val="808080"/>
          </a:solidFill>
        </a:ln>
      </c:spPr>
    </c:plotArea>
    <c:legend>
      <c:legendPos val="r"/>
      <c:layout>
        <c:manualLayout>
          <c:xMode val="edge"/>
          <c:yMode val="edge"/>
          <c:x val="0.81675"/>
          <c:y val="0.087"/>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Transitions that Best Explain Consumption</a:t>
            </a:r>
          </a:p>
        </c:rich>
      </c:tx>
      <c:layout>
        <c:manualLayout>
          <c:xMode val="factor"/>
          <c:yMode val="factor"/>
          <c:x val="-0.0355"/>
          <c:y val="0.0105"/>
        </c:manualLayout>
      </c:layout>
      <c:spPr>
        <a:noFill/>
        <a:ln>
          <a:noFill/>
        </a:ln>
      </c:spPr>
    </c:title>
    <c:plotArea>
      <c:layout>
        <c:manualLayout>
          <c:xMode val="edge"/>
          <c:yMode val="edge"/>
          <c:x val="0"/>
          <c:y val="0.1215"/>
          <c:w val="1"/>
          <c:h val="0.75825"/>
        </c:manualLayout>
      </c:layout>
      <c:lineChart>
        <c:grouping val="standard"/>
        <c:varyColors val="0"/>
        <c:ser>
          <c:idx val="0"/>
          <c:order val="0"/>
          <c:tx>
            <c:v>Ice Creams</c:v>
          </c:tx>
          <c:extLst>
            <c:ext xmlns:c14="http://schemas.microsoft.com/office/drawing/2007/8/2/chart" uri="{6F2FDCE9-48DA-4B69-8628-5D25D57E5C99}">
              <c14:invertSolidFillFmt>
                <c14:spPr>
                  <a:solidFill>
                    <a:srgbClr val="000000"/>
                  </a:solidFill>
                </c14:spPr>
              </c14:invertSolidFillFmt>
            </c:ext>
          </c:extLst>
          <c:val>
            <c:numRef>
              <c:f>Sheet1!$B$27:$B$59</c:f>
              <c:numCache>
                <c:ptCount val="33"/>
                <c:pt idx="0">
                  <c:v>2</c:v>
                </c:pt>
                <c:pt idx="1">
                  <c:v>3</c:v>
                </c:pt>
                <c:pt idx="2">
                  <c:v>3</c:v>
                </c:pt>
                <c:pt idx="3">
                  <c:v>2</c:v>
                </c:pt>
                <c:pt idx="4">
                  <c:v>3</c:v>
                </c:pt>
                <c:pt idx="5">
                  <c:v>2</c:v>
                </c:pt>
                <c:pt idx="6">
                  <c:v>3</c:v>
                </c:pt>
                <c:pt idx="7">
                  <c:v>2</c:v>
                </c:pt>
                <c:pt idx="8">
                  <c:v>2</c:v>
                </c:pt>
                <c:pt idx="9">
                  <c:v>3</c:v>
                </c:pt>
                <c:pt idx="10">
                  <c:v>1</c:v>
                </c:pt>
                <c:pt idx="11">
                  <c:v>3</c:v>
                </c:pt>
                <c:pt idx="12">
                  <c:v>3</c:v>
                </c:pt>
                <c:pt idx="13">
                  <c:v>1</c:v>
                </c:pt>
                <c:pt idx="14">
                  <c:v>1</c:v>
                </c:pt>
                <c:pt idx="15">
                  <c:v>1</c:v>
                </c:pt>
                <c:pt idx="16">
                  <c:v>2</c:v>
                </c:pt>
                <c:pt idx="17">
                  <c:v>1</c:v>
                </c:pt>
                <c:pt idx="18">
                  <c:v>1</c:v>
                </c:pt>
                <c:pt idx="19">
                  <c:v>1</c:v>
                </c:pt>
                <c:pt idx="20">
                  <c:v>3</c:v>
                </c:pt>
                <c:pt idx="21">
                  <c:v>1</c:v>
                </c:pt>
                <c:pt idx="22">
                  <c:v>2</c:v>
                </c:pt>
                <c:pt idx="23">
                  <c:v>1</c:v>
                </c:pt>
                <c:pt idx="24">
                  <c:v>1</c:v>
                </c:pt>
                <c:pt idx="25">
                  <c:v>1</c:v>
                </c:pt>
                <c:pt idx="26">
                  <c:v>2</c:v>
                </c:pt>
                <c:pt idx="27">
                  <c:v>3</c:v>
                </c:pt>
                <c:pt idx="28">
                  <c:v>3</c:v>
                </c:pt>
                <c:pt idx="29">
                  <c:v>2</c:v>
                </c:pt>
                <c:pt idx="30">
                  <c:v>3</c:v>
                </c:pt>
                <c:pt idx="31">
                  <c:v>2</c:v>
                </c:pt>
                <c:pt idx="32">
                  <c:v>2</c:v>
                </c:pt>
              </c:numCache>
            </c:numRef>
          </c:val>
          <c:smooth val="0"/>
        </c:ser>
        <c:ser>
          <c:idx val="1"/>
          <c:order val="1"/>
          <c:tx>
            <c:v>p(C -&gt; C)</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Ref>
              <c:f>Sheet1!$HJ$27:$HJ$59</c:f>
              <c:numCache>
                <c:ptCount val="33"/>
                <c:pt idx="0">
                  <c:v>#N/A</c:v>
                </c:pt>
                <c:pt idx="1">
                  <c:v>2.3655219837437263E-15</c:v>
                </c:pt>
                <c:pt idx="2">
                  <c:v>0.002235759079808429</c:v>
                </c:pt>
                <c:pt idx="3">
                  <c:v>0.0025605810753566885</c:v>
                </c:pt>
                <c:pt idx="4">
                  <c:v>0.0030847562356223347</c:v>
                </c:pt>
                <c:pt idx="5">
                  <c:v>0.004788142879975919</c:v>
                </c:pt>
                <c:pt idx="6">
                  <c:v>0.008293202027095605</c:v>
                </c:pt>
                <c:pt idx="7">
                  <c:v>0.02015205904562824</c:v>
                </c:pt>
                <c:pt idx="8">
                  <c:v>0.04469824340440197</c:v>
                </c:pt>
                <c:pt idx="9">
                  <c:v>0.12930167763963385</c:v>
                </c:pt>
                <c:pt idx="10">
                  <c:v>0.41464494875909075</c:v>
                </c:pt>
                <c:pt idx="11">
                  <c:v>0.9641649716537032</c:v>
                </c:pt>
                <c:pt idx="12">
                  <c:v>0.9528174205242085</c:v>
                </c:pt>
                <c:pt idx="13">
                  <c:v>0.9645492472318798</c:v>
                </c:pt>
                <c:pt idx="14">
                  <c:v>0.9999892771085752</c:v>
                </c:pt>
                <c:pt idx="15">
                  <c:v>0.9999929300154726</c:v>
                </c:pt>
                <c:pt idx="16">
                  <c:v>0.9806720733643959</c:v>
                </c:pt>
                <c:pt idx="17">
                  <c:v>0.9806720733646647</c:v>
                </c:pt>
                <c:pt idx="18">
                  <c:v>0.9999929312250988</c:v>
                </c:pt>
                <c:pt idx="19">
                  <c:v>0.9999946109118885</c:v>
                </c:pt>
                <c:pt idx="20">
                  <c:v>0.9880857027917068</c:v>
                </c:pt>
                <c:pt idx="21">
                  <c:v>0.9880813764776367</c:v>
                </c:pt>
                <c:pt idx="22">
                  <c:v>0.9806608115858241</c:v>
                </c:pt>
                <c:pt idx="23">
                  <c:v>0.9806634562535158</c:v>
                </c:pt>
                <c:pt idx="24">
                  <c:v>0.9999928966895617</c:v>
                </c:pt>
                <c:pt idx="25">
                  <c:v>0.9998509385680904</c:v>
                </c:pt>
                <c:pt idx="26">
                  <c:v>0.35410324676512395</c:v>
                </c:pt>
                <c:pt idx="27">
                  <c:v>0.16180253324160532</c:v>
                </c:pt>
                <c:pt idx="28">
                  <c:v>0.06940458257421317</c:v>
                </c:pt>
                <c:pt idx="29">
                  <c:v>0.023911308840498947</c:v>
                </c:pt>
                <c:pt idx="30">
                  <c:v>0.010317686454603476</c:v>
                </c:pt>
                <c:pt idx="31">
                  <c:v>0.0032126982701760893</c:v>
                </c:pt>
                <c:pt idx="32">
                  <c:v>8.105319163927557E-15</c:v>
                </c:pt>
              </c:numCache>
            </c:numRef>
          </c:val>
          <c:smooth val="0"/>
        </c:ser>
        <c:ser>
          <c:idx val="2"/>
          <c:order val="2"/>
          <c:tx>
            <c:v>p(H -&gt; C)</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Ref>
              <c:f>Sheet1!$HK$27:$HK$59</c:f>
              <c:numCache>
                <c:ptCount val="33"/>
                <c:pt idx="0">
                  <c:v>#N/A</c:v>
                </c:pt>
                <c:pt idx="1">
                  <c:v>0.005093864569388652</c:v>
                </c:pt>
                <c:pt idx="2">
                  <c:v>0.004567006076999275</c:v>
                </c:pt>
                <c:pt idx="3">
                  <c:v>0.0035216224315510127</c:v>
                </c:pt>
                <c:pt idx="4">
                  <c:v>0.005993683225316471</c:v>
                </c:pt>
                <c:pt idx="5">
                  <c:v>0.006476971172810745</c:v>
                </c:pt>
                <c:pt idx="6">
                  <c:v>0.016002236712324105</c:v>
                </c:pt>
                <c:pt idx="7">
                  <c:v>0.02719611066992501</c:v>
                </c:pt>
                <c:pt idx="8">
                  <c:v>0.08616294900678156</c:v>
                </c:pt>
                <c:pt idx="9">
                  <c:v>0.28534711203049873</c:v>
                </c:pt>
                <c:pt idx="10">
                  <c:v>0.5844328954515805</c:v>
                </c:pt>
                <c:pt idx="11">
                  <c:v>0.00012911129119552085</c:v>
                </c:pt>
                <c:pt idx="12">
                  <c:v>0.01173312325592657</c:v>
                </c:pt>
                <c:pt idx="13">
                  <c:v>0.03544137505549371</c:v>
                </c:pt>
                <c:pt idx="14">
                  <c:v>9.375573277841359E-06</c:v>
                </c:pt>
                <c:pt idx="15">
                  <c:v>1.3460115263849108E-06</c:v>
                </c:pt>
                <c:pt idx="16">
                  <c:v>1.3182207615801947E-06</c:v>
                </c:pt>
                <c:pt idx="17">
                  <c:v>0.019322202663500408</c:v>
                </c:pt>
                <c:pt idx="18">
                  <c:v>5.722666388036177E-06</c:v>
                </c:pt>
                <c:pt idx="19">
                  <c:v>1.3451859727877404E-06</c:v>
                </c:pt>
                <c:pt idx="20">
                  <c:v>1.3281859871773424E-06</c:v>
                </c:pt>
                <c:pt idx="21">
                  <c:v>0.011901415903758364</c:v>
                </c:pt>
                <c:pt idx="22">
                  <c:v>3.962883835445672E-06</c:v>
                </c:pt>
                <c:pt idx="23">
                  <c:v>0.019330817790431366</c:v>
                </c:pt>
                <c:pt idx="24">
                  <c:v>5.724618551049057E-06</c:v>
                </c:pt>
                <c:pt idx="25">
                  <c:v>1.3449931480995234E-06</c:v>
                </c:pt>
                <c:pt idx="26">
                  <c:v>4.7598600918291427E-07</c:v>
                </c:pt>
                <c:pt idx="27">
                  <c:v>0.003187998744510677</c:v>
                </c:pt>
                <c:pt idx="28">
                  <c:v>0.0035590276140647185</c:v>
                </c:pt>
                <c:pt idx="29">
                  <c:v>0.002656411752432445</c:v>
                </c:pt>
                <c:pt idx="30">
                  <c:v>0.0036300460107270976</c:v>
                </c:pt>
                <c:pt idx="31">
                  <c:v>0.001736608023523429</c:v>
                </c:pt>
                <c:pt idx="32">
                  <c:v>9.606648438374893E-15</c:v>
                </c:pt>
              </c:numCache>
            </c:numRef>
          </c:val>
          <c:smooth val="0"/>
        </c:ser>
        <c:ser>
          <c:idx val="3"/>
          <c:order val="3"/>
          <c:tx>
            <c:v>p(C -&gt; H)</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Ref>
              <c:f>Sheet1!$HL$27:$HL$59</c:f>
              <c:numCache>
                <c:ptCount val="33"/>
                <c:pt idx="0">
                  <c:v>#N/A</c:v>
                </c:pt>
                <c:pt idx="1">
                  <c:v>2.7237209103753923E-15</c:v>
                </c:pt>
                <c:pt idx="2">
                  <c:v>0.002858105489582591</c:v>
                </c:pt>
                <c:pt idx="3">
                  <c:v>0.004242184081451014</c:v>
                </c:pt>
                <c:pt idx="4">
                  <c:v>0.002997447271285366</c:v>
                </c:pt>
                <c:pt idx="5">
                  <c:v>0.004290296580962888</c:v>
                </c:pt>
                <c:pt idx="6">
                  <c:v>0.0029719120256910584</c:v>
                </c:pt>
                <c:pt idx="7">
                  <c:v>0.004143379693791469</c:v>
                </c:pt>
                <c:pt idx="8">
                  <c:v>0.0026499263111512744</c:v>
                </c:pt>
                <c:pt idx="9">
                  <c:v>0.0015595147715496774</c:v>
                </c:pt>
                <c:pt idx="10">
                  <c:v>3.840911041834085E-06</c:v>
                </c:pt>
                <c:pt idx="11">
                  <c:v>0.034912872556968046</c:v>
                </c:pt>
                <c:pt idx="12">
                  <c:v>0.011476662420690292</c:v>
                </c:pt>
                <c:pt idx="13">
                  <c:v>1.2965482553752723E-06</c:v>
                </c:pt>
                <c:pt idx="14">
                  <c:v>1.3451787977916305E-06</c:v>
                </c:pt>
                <c:pt idx="15">
                  <c:v>5.7226663809155756E-06</c:v>
                </c:pt>
                <c:pt idx="16">
                  <c:v>0.019322202662602997</c:v>
                </c:pt>
                <c:pt idx="17">
                  <c:v>1.3182204930116188E-06</c:v>
                </c:pt>
                <c:pt idx="18">
                  <c:v>1.34480306589827E-06</c:v>
                </c:pt>
                <c:pt idx="19">
                  <c:v>4.0429795984678264E-06</c:v>
                </c:pt>
                <c:pt idx="20">
                  <c:v>0.011910253306154545</c:v>
                </c:pt>
                <c:pt idx="21">
                  <c:v>5.654500057282089E-06</c:v>
                </c:pt>
                <c:pt idx="22">
                  <c:v>0.019321980795570796</c:v>
                </c:pt>
                <c:pt idx="23">
                  <c:v>1.318216144041757E-06</c:v>
                </c:pt>
                <c:pt idx="24">
                  <c:v>1.3773543853642406E-06</c:v>
                </c:pt>
                <c:pt idx="25">
                  <c:v>0.00014768274002228838</c:v>
                </c:pt>
                <c:pt idx="26">
                  <c:v>0.6457490367961146</c:v>
                </c:pt>
                <c:pt idx="27">
                  <c:v>0.19230118950952785</c:v>
                </c:pt>
                <c:pt idx="28">
                  <c:v>0.09558594941190282</c:v>
                </c:pt>
                <c:pt idx="29">
                  <c:v>0.0490523013477789</c:v>
                </c:pt>
                <c:pt idx="30">
                  <c:v>0.016250034138327926</c:v>
                </c:pt>
                <c:pt idx="31">
                  <c:v>0.010735034195154484</c:v>
                </c:pt>
                <c:pt idx="32">
                  <c:v>0.004949306293691414</c:v>
                </c:pt>
              </c:numCache>
            </c:numRef>
          </c:val>
          <c:smooth val="0"/>
        </c:ser>
        <c:ser>
          <c:idx val="4"/>
          <c:order val="4"/>
          <c:tx>
            <c:v>p(H -&gt; H)</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Sheet1!$HM$27:$HM$59</c:f>
              <c:numCache>
                <c:ptCount val="33"/>
                <c:pt idx="0">
                  <c:v>#N/A</c:v>
                </c:pt>
                <c:pt idx="1">
                  <c:v>0.9949061354306061</c:v>
                </c:pt>
                <c:pt idx="2">
                  <c:v>0.9903391293536099</c:v>
                </c:pt>
                <c:pt idx="3">
                  <c:v>0.9896756124116414</c:v>
                </c:pt>
                <c:pt idx="4">
                  <c:v>0.9879241132677756</c:v>
                </c:pt>
                <c:pt idx="5">
                  <c:v>0.9844445893662506</c:v>
                </c:pt>
                <c:pt idx="6">
                  <c:v>0.9727326492348891</c:v>
                </c:pt>
                <c:pt idx="7">
                  <c:v>0.9485084505906554</c:v>
                </c:pt>
                <c:pt idx="8">
                  <c:v>0.8664888812776652</c:v>
                </c:pt>
                <c:pt idx="9">
                  <c:v>0.5837916955583178</c:v>
                </c:pt>
                <c:pt idx="10">
                  <c:v>0.0009183148782869077</c:v>
                </c:pt>
                <c:pt idx="11">
                  <c:v>0.000793044498133221</c:v>
                </c:pt>
                <c:pt idx="12">
                  <c:v>0.02397279379917469</c:v>
                </c:pt>
                <c:pt idx="13">
                  <c:v>8.081164371283567E-06</c:v>
                </c:pt>
                <c:pt idx="14">
                  <c:v>2.13934881747393E-09</c:v>
                </c:pt>
                <c:pt idx="15">
                  <c:v>1.3066202241944889E-09</c:v>
                </c:pt>
                <c:pt idx="16">
                  <c:v>4.405752239559576E-06</c:v>
                </c:pt>
                <c:pt idx="17">
                  <c:v>4.405751342154155E-06</c:v>
                </c:pt>
                <c:pt idx="18">
                  <c:v>1.3054471295959985E-09</c:v>
                </c:pt>
                <c:pt idx="19">
                  <c:v>9.225402401254648E-10</c:v>
                </c:pt>
                <c:pt idx="20">
                  <c:v>2.715716151530611E-06</c:v>
                </c:pt>
                <c:pt idx="21">
                  <c:v>1.1553118547712746E-05</c:v>
                </c:pt>
                <c:pt idx="22">
                  <c:v>1.3244734769549158E-05</c:v>
                </c:pt>
                <c:pt idx="23">
                  <c:v>4.407739908985611E-06</c:v>
                </c:pt>
                <c:pt idx="24">
                  <c:v>1.3375019783099378E-09</c:v>
                </c:pt>
                <c:pt idx="25">
                  <c:v>3.369873924302716E-08</c:v>
                </c:pt>
                <c:pt idx="26">
                  <c:v>0.00014724045275234859</c:v>
                </c:pt>
                <c:pt idx="27">
                  <c:v>0.6427082785043564</c:v>
                </c:pt>
                <c:pt idx="28">
                  <c:v>0.8314504403998193</c:v>
                </c:pt>
                <c:pt idx="29">
                  <c:v>0.9243799780592895</c:v>
                </c:pt>
                <c:pt idx="30">
                  <c:v>0.9698022333963418</c:v>
                </c:pt>
                <c:pt idx="31">
                  <c:v>0.984315659511146</c:v>
                </c:pt>
                <c:pt idx="32">
                  <c:v>0.9950506937062912</c:v>
                </c:pt>
              </c:numCache>
            </c:numRef>
          </c:val>
          <c:smooth val="0"/>
        </c:ser>
        <c:marker val="1"/>
        <c:axId val="51844822"/>
        <c:axId val="63950215"/>
      </c:lineChart>
      <c:catAx>
        <c:axId val="51844822"/>
        <c:scaling>
          <c:orientation val="minMax"/>
        </c:scaling>
        <c:axPos val="b"/>
        <c:title>
          <c:tx>
            <c:rich>
              <a:bodyPr vert="horz" rot="0" anchor="ctr"/>
              <a:lstStyle/>
              <a:p>
                <a:pPr algn="ctr">
                  <a:defRPr/>
                </a:pPr>
                <a:r>
                  <a:rPr lang="en-US" cap="none" sz="1200" b="1" i="0" u="none" baseline="0">
                    <a:latin typeface="Arial"/>
                    <a:ea typeface="Arial"/>
                    <a:cs typeface="Arial"/>
                  </a:rPr>
                  <a:t>Diary Day</a:t>
                </a:r>
              </a:p>
            </c:rich>
          </c:tx>
          <c:layout/>
          <c:overlay val="0"/>
          <c:spPr>
            <a:noFill/>
            <a:ln>
              <a:noFill/>
            </a:ln>
          </c:spPr>
        </c:title>
        <c:delete val="0"/>
        <c:numFmt formatCode="General" sourceLinked="1"/>
        <c:majorTickMark val="out"/>
        <c:minorTickMark val="none"/>
        <c:tickLblPos val="nextTo"/>
        <c:crossAx val="63950215"/>
        <c:crosses val="autoZero"/>
        <c:auto val="1"/>
        <c:lblOffset val="100"/>
        <c:tickLblSkip val="2"/>
        <c:noMultiLvlLbl val="0"/>
      </c:catAx>
      <c:valAx>
        <c:axId val="63950215"/>
        <c:scaling>
          <c:orientation val="minMax"/>
        </c:scaling>
        <c:axPos val="l"/>
        <c:majorGridlines/>
        <c:delete val="0"/>
        <c:numFmt formatCode="General" sourceLinked="1"/>
        <c:majorTickMark val="out"/>
        <c:minorTickMark val="none"/>
        <c:tickLblPos val="nextTo"/>
        <c:crossAx val="51844822"/>
        <c:crossesAt val="1"/>
        <c:crossBetween val="midCat"/>
        <c:dispUnits/>
      </c:valAx>
      <c:spPr>
        <a:solidFill>
          <a:srgbClr val="C0C0C0"/>
        </a:solidFill>
        <a:ln w="12700">
          <a:solidFill>
            <a:srgbClr val="808080"/>
          </a:solidFill>
        </a:ln>
      </c:spPr>
    </c:plotArea>
    <c:legend>
      <c:legendPos val="r"/>
      <c:layout>
        <c:manualLayout>
          <c:xMode val="edge"/>
          <c:yMode val="edge"/>
          <c:x val="0.804"/>
          <c:y val="0.02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0.93575</cdr:y>
    </cdr:from>
    <cdr:to>
      <cdr:x>0.1345</cdr:x>
      <cdr:y>0.97125</cdr:y>
    </cdr:to>
    <cdr:sp>
      <cdr:nvSpPr>
        <cdr:cNvPr id="1" name="TextBox 1"/>
        <cdr:cNvSpPr txBox="1">
          <a:spLocks noChangeArrowheads="1"/>
        </cdr:cNvSpPr>
      </cdr:nvSpPr>
      <cdr:spPr>
        <a:xfrm>
          <a:off x="0" y="4010025"/>
          <a:ext cx="742950"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0-10 Iterations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0.93225</cdr:y>
    </cdr:from>
    <cdr:to>
      <cdr:x>0.02775</cdr:x>
      <cdr:y>0.94775</cdr:y>
    </cdr:to>
    <cdr:sp>
      <cdr:nvSpPr>
        <cdr:cNvPr id="1" name="TextBox 1"/>
        <cdr:cNvSpPr txBox="1">
          <a:spLocks noChangeArrowheads="1"/>
        </cdr:cNvSpPr>
      </cdr:nvSpPr>
      <cdr:spPr>
        <a:xfrm>
          <a:off x="0" y="343852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0.93775</cdr:y>
    </cdr:from>
    <cdr:to>
      <cdr:x>0.04475</cdr:x>
      <cdr:y>0.95325</cdr:y>
    </cdr:to>
    <cdr:sp>
      <cdr:nvSpPr>
        <cdr:cNvPr id="1" name="TextBox 1"/>
        <cdr:cNvSpPr txBox="1">
          <a:spLocks noChangeArrowheads="1"/>
        </cdr:cNvSpPr>
      </cdr:nvSpPr>
      <cdr:spPr>
        <a:xfrm>
          <a:off x="0" y="3457575"/>
          <a:ext cx="219075" cy="57150"/>
        </a:xfrm>
        <a:prstGeom prst="rect">
          <a:avLst/>
        </a:prstGeom>
        <a:noFill/>
        <a:ln w="9525" cmpd="sng">
          <a:noFill/>
        </a:ln>
      </cdr:spPr>
      <cdr:txBody>
        <a:bodyPr vertOverflow="clip" wrap="square">
          <a:spAutoFit/>
        </a:bodyPr>
        <a:p>
          <a:pPr algn="l">
            <a:defRPr/>
          </a:pPr>
          <a:r>
            <a:rPr lang="en-US" cap="none" sz="6225" b="1" i="0" u="none" baseline="0">
              <a:solidFill>
                <a:srgbClr val="FF0000"/>
              </a:solidFill>
              <a:latin typeface="Arial"/>
              <a:ea typeface="Arial"/>
              <a:cs typeface="Arial"/>
            </a:rPr>
            <a:t>1 Iteration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0.92675</cdr:y>
    </cdr:from>
    <cdr:to>
      <cdr:x>0.11375</cdr:x>
      <cdr:y>0.968</cdr:y>
    </cdr:to>
    <cdr:sp>
      <cdr:nvSpPr>
        <cdr:cNvPr id="1" name="TextBox 1"/>
        <cdr:cNvSpPr txBox="1">
          <a:spLocks noChangeArrowheads="1"/>
        </cdr:cNvSpPr>
      </cdr:nvSpPr>
      <cdr:spPr>
        <a:xfrm>
          <a:off x="0" y="3419475"/>
          <a:ext cx="657225" cy="152400"/>
        </a:xfrm>
        <a:prstGeom prst="rect">
          <a:avLst/>
        </a:prstGeom>
        <a:noFill/>
        <a:ln w="9525" cmpd="sng">
          <a:noFill/>
        </a:ln>
      </cdr:spPr>
      <cdr:txBody>
        <a:bodyPr vertOverflow="clip" wrap="square">
          <a:spAutoFit/>
        </a:bodyPr>
        <a:p>
          <a:pPr algn="l">
            <a:defRPr/>
          </a:pPr>
          <a:r>
            <a:rPr lang="en-US" cap="none" sz="2550" b="1" i="0" u="none" baseline="0">
              <a:solidFill>
                <a:srgbClr val="FF0000"/>
              </a:solidFill>
              <a:latin typeface="Arial"/>
              <a:ea typeface="Arial"/>
              <a:cs typeface="Arial"/>
            </a:rPr>
            <a:t>10 Iterations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0.92525</cdr:y>
    </cdr:from>
    <cdr:to>
      <cdr:x>0.15875</cdr:x>
      <cdr:y>0.97425</cdr:y>
    </cdr:to>
    <cdr:sp>
      <cdr:nvSpPr>
        <cdr:cNvPr id="1" name="TextBox 1"/>
        <cdr:cNvSpPr txBox="1">
          <a:spLocks noChangeArrowheads="1"/>
        </cdr:cNvSpPr>
      </cdr:nvSpPr>
      <cdr:spPr>
        <a:xfrm>
          <a:off x="0" y="3409950"/>
          <a:ext cx="771525" cy="180975"/>
        </a:xfrm>
        <a:prstGeom prst="rect">
          <a:avLst/>
        </a:prstGeom>
        <a:noFill/>
        <a:ln w="9525" cmpd="sng">
          <a:noFill/>
        </a:ln>
      </cdr:spPr>
      <cdr:txBody>
        <a:bodyPr vertOverflow="clip" wrap="square">
          <a:spAutoFit/>
        </a:bodyPr>
        <a:p>
          <a:pPr algn="l">
            <a:defRPr/>
          </a:pPr>
          <a:r>
            <a:rPr lang="en-US" cap="none" sz="2150" b="1" i="0" u="none" baseline="0">
              <a:solidFill>
                <a:srgbClr val="FF0000"/>
              </a:solidFill>
              <a:latin typeface="Arial"/>
              <a:ea typeface="Arial"/>
              <a:cs typeface="Arial"/>
            </a:rPr>
            <a:t>10 Iterations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66</xdr:row>
      <xdr:rowOff>9525</xdr:rowOff>
    </xdr:from>
    <xdr:to>
      <xdr:col>10</xdr:col>
      <xdr:colOff>133350</xdr:colOff>
      <xdr:row>88</xdr:row>
      <xdr:rowOff>142875</xdr:rowOff>
    </xdr:to>
    <xdr:graphicFrame>
      <xdr:nvGraphicFramePr>
        <xdr:cNvPr id="1" name="Chart 2"/>
        <xdr:cNvGraphicFramePr/>
      </xdr:nvGraphicFramePr>
      <xdr:xfrm>
        <a:off x="1276350" y="11039475"/>
        <a:ext cx="6467475" cy="3695700"/>
      </xdr:xfrm>
      <a:graphic>
        <a:graphicData uri="http://schemas.openxmlformats.org/drawingml/2006/chart">
          <c:chart xmlns:c="http://schemas.openxmlformats.org/drawingml/2006/chart" r:id="rId1"/>
        </a:graphicData>
      </a:graphic>
    </xdr:graphicFrame>
    <xdr:clientData/>
  </xdr:twoCellAnchor>
  <xdr:twoCellAnchor>
    <xdr:from>
      <xdr:col>10</xdr:col>
      <xdr:colOff>285750</xdr:colOff>
      <xdr:row>66</xdr:row>
      <xdr:rowOff>0</xdr:rowOff>
    </xdr:from>
    <xdr:to>
      <xdr:col>20</xdr:col>
      <xdr:colOff>333375</xdr:colOff>
      <xdr:row>88</xdr:row>
      <xdr:rowOff>133350</xdr:rowOff>
    </xdr:to>
    <xdr:graphicFrame>
      <xdr:nvGraphicFramePr>
        <xdr:cNvPr id="2" name="Chart 3"/>
        <xdr:cNvGraphicFramePr/>
      </xdr:nvGraphicFramePr>
      <xdr:xfrm>
        <a:off x="7896225" y="11029950"/>
        <a:ext cx="4905375" cy="3695700"/>
      </xdr:xfrm>
      <a:graphic>
        <a:graphicData uri="http://schemas.openxmlformats.org/drawingml/2006/chart">
          <c:chart xmlns:c="http://schemas.openxmlformats.org/drawingml/2006/chart" r:id="rId2"/>
        </a:graphicData>
      </a:graphic>
    </xdr:graphicFrame>
    <xdr:clientData/>
  </xdr:twoCellAnchor>
  <xdr:twoCellAnchor>
    <xdr:from>
      <xdr:col>221</xdr:col>
      <xdr:colOff>0</xdr:colOff>
      <xdr:row>65</xdr:row>
      <xdr:rowOff>76200</xdr:rowOff>
    </xdr:from>
    <xdr:to>
      <xdr:col>221</xdr:col>
      <xdr:colOff>0</xdr:colOff>
      <xdr:row>88</xdr:row>
      <xdr:rowOff>57150</xdr:rowOff>
    </xdr:to>
    <xdr:graphicFrame>
      <xdr:nvGraphicFramePr>
        <xdr:cNvPr id="3" name="Chart 48"/>
        <xdr:cNvGraphicFramePr/>
      </xdr:nvGraphicFramePr>
      <xdr:xfrm>
        <a:off x="129530475" y="10944225"/>
        <a:ext cx="0" cy="3705225"/>
      </xdr:xfrm>
      <a:graphic>
        <a:graphicData uri="http://schemas.openxmlformats.org/drawingml/2006/chart">
          <c:chart xmlns:c="http://schemas.openxmlformats.org/drawingml/2006/chart" r:id="rId3"/>
        </a:graphicData>
      </a:graphic>
    </xdr:graphicFrame>
    <xdr:clientData/>
  </xdr:twoCellAnchor>
  <xdr:twoCellAnchor>
    <xdr:from>
      <xdr:col>213</xdr:col>
      <xdr:colOff>238125</xdr:colOff>
      <xdr:row>4</xdr:row>
      <xdr:rowOff>114300</xdr:rowOff>
    </xdr:from>
    <xdr:to>
      <xdr:col>218</xdr:col>
      <xdr:colOff>485775</xdr:colOff>
      <xdr:row>23</xdr:row>
      <xdr:rowOff>152400</xdr:rowOff>
    </xdr:to>
    <xdr:graphicFrame>
      <xdr:nvGraphicFramePr>
        <xdr:cNvPr id="4" name="Chart 54"/>
        <xdr:cNvGraphicFramePr/>
      </xdr:nvGraphicFramePr>
      <xdr:xfrm>
        <a:off x="125882400" y="762000"/>
        <a:ext cx="2676525" cy="3190875"/>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60</xdr:row>
      <xdr:rowOff>19050</xdr:rowOff>
    </xdr:from>
    <xdr:to>
      <xdr:col>10</xdr:col>
      <xdr:colOff>247650</xdr:colOff>
      <xdr:row>68</xdr:row>
      <xdr:rowOff>142875</xdr:rowOff>
    </xdr:to>
    <xdr:sp>
      <xdr:nvSpPr>
        <xdr:cNvPr id="5" name="Line 327"/>
        <xdr:cNvSpPr>
          <a:spLocks/>
        </xdr:cNvSpPr>
      </xdr:nvSpPr>
      <xdr:spPr>
        <a:xfrm flipH="1">
          <a:off x="7134225" y="10067925"/>
          <a:ext cx="72390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60</xdr:row>
      <xdr:rowOff>9525</xdr:rowOff>
    </xdr:from>
    <xdr:to>
      <xdr:col>20</xdr:col>
      <xdr:colOff>190500</xdr:colOff>
      <xdr:row>70</xdr:row>
      <xdr:rowOff>152400</xdr:rowOff>
    </xdr:to>
    <xdr:sp>
      <xdr:nvSpPr>
        <xdr:cNvPr id="6" name="Line 328"/>
        <xdr:cNvSpPr>
          <a:spLocks/>
        </xdr:cNvSpPr>
      </xdr:nvSpPr>
      <xdr:spPr>
        <a:xfrm flipH="1">
          <a:off x="12515850" y="10058400"/>
          <a:ext cx="142875" cy="1771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221</xdr:col>
      <xdr:colOff>666750</xdr:colOff>
      <xdr:row>69</xdr:row>
      <xdr:rowOff>47625</xdr:rowOff>
    </xdr:from>
    <xdr:to>
      <xdr:col>230</xdr:col>
      <xdr:colOff>581025</xdr:colOff>
      <xdr:row>95</xdr:row>
      <xdr:rowOff>123825</xdr:rowOff>
    </xdr:to>
    <xdr:graphicFrame>
      <xdr:nvGraphicFramePr>
        <xdr:cNvPr id="7" name="Chart 336"/>
        <xdr:cNvGraphicFramePr/>
      </xdr:nvGraphicFramePr>
      <xdr:xfrm>
        <a:off x="130197225" y="11563350"/>
        <a:ext cx="5524500" cy="4286250"/>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85725</xdr:colOff>
      <xdr:row>0</xdr:row>
      <xdr:rowOff>0</xdr:rowOff>
    </xdr:from>
    <xdr:to>
      <xdr:col>21</xdr:col>
      <xdr:colOff>190500</xdr:colOff>
      <xdr:row>14</xdr:row>
      <xdr:rowOff>123825</xdr:rowOff>
    </xdr:to>
    <xdr:pic>
      <xdr:nvPicPr>
        <xdr:cNvPr id="8" name="Picture 453"/>
        <xdr:cNvPicPr preferRelativeResize="1">
          <a:picLocks noChangeAspect="1"/>
        </xdr:cNvPicPr>
      </xdr:nvPicPr>
      <xdr:blipFill>
        <a:blip r:embed="rId6"/>
        <a:stretch>
          <a:fillRect/>
        </a:stretch>
      </xdr:blipFill>
      <xdr:spPr>
        <a:xfrm>
          <a:off x="7210425" y="0"/>
          <a:ext cx="5934075" cy="2428875"/>
        </a:xfrm>
        <a:prstGeom prst="rect">
          <a:avLst/>
        </a:prstGeom>
        <a:noFill/>
        <a:ln w="9525" cmpd="sng">
          <a:noFill/>
        </a:ln>
      </xdr:spPr>
    </xdr:pic>
    <xdr:clientData/>
  </xdr:twoCellAnchor>
  <xdr:twoCellAnchor>
    <xdr:from>
      <xdr:col>22</xdr:col>
      <xdr:colOff>19050</xdr:colOff>
      <xdr:row>65</xdr:row>
      <xdr:rowOff>104775</xdr:rowOff>
    </xdr:from>
    <xdr:to>
      <xdr:col>30</xdr:col>
      <xdr:colOff>161925</xdr:colOff>
      <xdr:row>88</xdr:row>
      <xdr:rowOff>76200</xdr:rowOff>
    </xdr:to>
    <xdr:graphicFrame>
      <xdr:nvGraphicFramePr>
        <xdr:cNvPr id="9" name="Chart 454"/>
        <xdr:cNvGraphicFramePr/>
      </xdr:nvGraphicFramePr>
      <xdr:xfrm>
        <a:off x="13620750" y="10972800"/>
        <a:ext cx="7877175" cy="3695700"/>
      </xdr:xfrm>
      <a:graphic>
        <a:graphicData uri="http://schemas.openxmlformats.org/drawingml/2006/chart">
          <c:chart xmlns:c="http://schemas.openxmlformats.org/drawingml/2006/chart" r:id="rId7"/>
        </a:graphicData>
      </a:graphic>
    </xdr:graphicFrame>
    <xdr:clientData/>
  </xdr:twoCellAnchor>
  <xdr:twoCellAnchor>
    <xdr:from>
      <xdr:col>30</xdr:col>
      <xdr:colOff>314325</xdr:colOff>
      <xdr:row>65</xdr:row>
      <xdr:rowOff>95250</xdr:rowOff>
    </xdr:from>
    <xdr:to>
      <xdr:col>40</xdr:col>
      <xdr:colOff>361950</xdr:colOff>
      <xdr:row>88</xdr:row>
      <xdr:rowOff>66675</xdr:rowOff>
    </xdr:to>
    <xdr:graphicFrame>
      <xdr:nvGraphicFramePr>
        <xdr:cNvPr id="10" name="Chart 455"/>
        <xdr:cNvGraphicFramePr/>
      </xdr:nvGraphicFramePr>
      <xdr:xfrm>
        <a:off x="21650325" y="10963275"/>
        <a:ext cx="4905375" cy="3695700"/>
      </xdr:xfrm>
      <a:graphic>
        <a:graphicData uri="http://schemas.openxmlformats.org/drawingml/2006/chart">
          <c:chart xmlns:c="http://schemas.openxmlformats.org/drawingml/2006/chart" r:id="rId8"/>
        </a:graphicData>
      </a:graphic>
    </xdr:graphicFrame>
    <xdr:clientData/>
  </xdr:twoCellAnchor>
  <xdr:twoCellAnchor>
    <xdr:from>
      <xdr:col>202</xdr:col>
      <xdr:colOff>19050</xdr:colOff>
      <xdr:row>65</xdr:row>
      <xdr:rowOff>104775</xdr:rowOff>
    </xdr:from>
    <xdr:to>
      <xdr:col>210</xdr:col>
      <xdr:colOff>333375</xdr:colOff>
      <xdr:row>88</xdr:row>
      <xdr:rowOff>76200</xdr:rowOff>
    </xdr:to>
    <xdr:graphicFrame>
      <xdr:nvGraphicFramePr>
        <xdr:cNvPr id="11" name="Chart 456"/>
        <xdr:cNvGraphicFramePr/>
      </xdr:nvGraphicFramePr>
      <xdr:xfrm>
        <a:off x="118738650" y="10972800"/>
        <a:ext cx="5781675" cy="3695700"/>
      </xdr:xfrm>
      <a:graphic>
        <a:graphicData uri="http://schemas.openxmlformats.org/drawingml/2006/chart">
          <c:chart xmlns:c="http://schemas.openxmlformats.org/drawingml/2006/chart" r:id="rId9"/>
        </a:graphicData>
      </a:graphic>
    </xdr:graphicFrame>
    <xdr:clientData/>
  </xdr:twoCellAnchor>
  <xdr:twoCellAnchor>
    <xdr:from>
      <xdr:col>211</xdr:col>
      <xdr:colOff>0</xdr:colOff>
      <xdr:row>65</xdr:row>
      <xdr:rowOff>95250</xdr:rowOff>
    </xdr:from>
    <xdr:to>
      <xdr:col>221</xdr:col>
      <xdr:colOff>0</xdr:colOff>
      <xdr:row>88</xdr:row>
      <xdr:rowOff>66675</xdr:rowOff>
    </xdr:to>
    <xdr:graphicFrame>
      <xdr:nvGraphicFramePr>
        <xdr:cNvPr id="12" name="Chart 457"/>
        <xdr:cNvGraphicFramePr/>
      </xdr:nvGraphicFramePr>
      <xdr:xfrm>
        <a:off x="124672725" y="10963275"/>
        <a:ext cx="4857750" cy="36957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W97"/>
  <sheetViews>
    <sheetView showRowColHeaders="0" tabSelected="1" zoomScale="103" zoomScaleNormal="103" workbookViewId="0" topLeftCell="A1">
      <pane xSplit="7215" ySplit="1770" topLeftCell="HP66" activePane="topLeft" state="split"/>
      <selection pane="topLeft" activeCell="B10" sqref="B10"/>
      <selection pane="topLeft" activeCell="B10" sqref="B10"/>
      <selection pane="bottomLeft" activeCell="B20" sqref="B20"/>
      <selection pane="topLeft" activeCell="J1" sqref="J1"/>
      <selection pane="topLeft" activeCell="A25" sqref="A25"/>
      <selection pane="topRight" activeCell="C25" sqref="C25"/>
      <selection pane="bottomLeft" activeCell="A27" sqref="A27"/>
      <selection pane="bottomRight" activeCell="G27" sqref="G27"/>
      <selection pane="topLeft" activeCell="C11" sqref="C11"/>
      <selection pane="topRight" activeCell="F10" sqref="F10"/>
      <selection pane="bottomLeft" activeCell="C19" sqref="C19:D25"/>
      <selection pane="bottomRight" activeCell="L67" sqref="L67"/>
      <selection pane="topLeft" activeCell="V1" sqref="V1:AF3"/>
      <selection pane="topLeft" activeCell="GU11" sqref="GU11"/>
      <selection pane="topRight" activeCell="HC10" sqref="HC10"/>
      <selection pane="bottomLeft" activeCell="HB66" sqref="HB66"/>
      <selection pane="bottomRight" activeCell="HO68" sqref="HO68"/>
      <selection pane="topLeft" activeCell="HN10" sqref="HN10"/>
      <selection pane="topLeft" activeCell="GY6" sqref="GY6:HE11"/>
      <selection pane="topLeft" activeCell="A1" sqref="A1:I2"/>
    </sheetView>
  </sheetViews>
  <sheetFormatPr defaultColWidth="9.140625" defaultRowHeight="12.75"/>
  <cols>
    <col min="1" max="1" width="9.57421875" style="0" customWidth="1"/>
    <col min="2" max="2" width="9.421875" style="0" customWidth="1"/>
    <col min="3" max="3" width="12.7109375" style="0" bestFit="1" customWidth="1"/>
    <col min="4" max="4" width="12.28125" style="0" bestFit="1" customWidth="1"/>
    <col min="5" max="6" width="13.28125" style="0" bestFit="1" customWidth="1"/>
    <col min="7" max="7" width="13.421875" style="0" bestFit="1" customWidth="1"/>
    <col min="8" max="8" width="13.140625" style="0" bestFit="1" customWidth="1"/>
    <col min="9" max="9" width="9.7109375" style="0" customWidth="1"/>
    <col min="10" max="21" width="7.28125" style="0" customWidth="1"/>
    <col min="22" max="22" width="9.7109375" style="0" bestFit="1" customWidth="1"/>
    <col min="23" max="25" width="17.7109375" style="0" bestFit="1" customWidth="1"/>
    <col min="26" max="28" width="15.28125" style="0" bestFit="1" customWidth="1"/>
    <col min="29" max="29" width="9.7109375" style="0" customWidth="1"/>
    <col min="30" max="41" width="7.28125" style="0" customWidth="1"/>
    <col min="42" max="42" width="9.7109375" style="0" bestFit="1" customWidth="1"/>
    <col min="43" max="45" width="17.7109375" style="0" bestFit="1" customWidth="1"/>
    <col min="46" max="48" width="15.28125" style="0" bestFit="1" customWidth="1"/>
    <col min="49" max="49" width="9.7109375" style="0" customWidth="1"/>
    <col min="50" max="61" width="7.28125" style="0" customWidth="1"/>
    <col min="62" max="62" width="9.421875" style="0" bestFit="1" customWidth="1"/>
    <col min="63" max="65" width="17.7109375" style="0" bestFit="1" customWidth="1"/>
    <col min="66" max="66" width="15.28125" style="0" bestFit="1" customWidth="1"/>
    <col min="67" max="67" width="9.7109375" style="0" bestFit="1" customWidth="1"/>
    <col min="68" max="68" width="9.421875" style="0" bestFit="1" customWidth="1"/>
    <col min="69" max="69" width="9.7109375" style="0" customWidth="1"/>
    <col min="70" max="81" width="7.28125" style="0" customWidth="1"/>
    <col min="82" max="82" width="9.28125" style="0" bestFit="1" customWidth="1"/>
    <col min="83" max="83" width="10.421875" style="0" bestFit="1" customWidth="1"/>
    <col min="84" max="84" width="9.8515625" style="0" bestFit="1" customWidth="1"/>
    <col min="85" max="85" width="10.140625" style="0" bestFit="1" customWidth="1"/>
    <col min="86" max="87" width="9.7109375" style="0" bestFit="1" customWidth="1"/>
    <col min="88" max="88" width="9.28125" style="0" bestFit="1" customWidth="1"/>
    <col min="89" max="89" width="9.7109375" style="0" customWidth="1"/>
    <col min="90" max="101" width="7.28125" style="0" customWidth="1"/>
    <col min="109" max="109" width="9.7109375" style="0" customWidth="1"/>
    <col min="110" max="121" width="7.28125" style="0" customWidth="1"/>
    <col min="129" max="129" width="9.7109375" style="0" customWidth="1"/>
    <col min="130" max="141" width="7.28125" style="0" customWidth="1"/>
    <col min="149" max="149" width="9.7109375" style="0" customWidth="1"/>
    <col min="150" max="161" width="7.28125" style="0" customWidth="1"/>
    <col min="169" max="169" width="9.7109375" style="0" customWidth="1"/>
    <col min="170" max="181" width="7.28125" style="0" customWidth="1"/>
    <col min="189" max="189" width="9.7109375" style="0" customWidth="1"/>
    <col min="190" max="201" width="7.28125" style="0" customWidth="1"/>
    <col min="203" max="203" width="9.7109375" style="0" bestFit="1" customWidth="1"/>
    <col min="204" max="204" width="9.57421875" style="0" bestFit="1" customWidth="1"/>
    <col min="205" max="205" width="9.7109375" style="0" bestFit="1" customWidth="1"/>
    <col min="207" max="208" width="13.421875" style="0" bestFit="1" customWidth="1"/>
    <col min="209" max="209" width="9.7109375" style="0" customWidth="1"/>
    <col min="210" max="221" width="7.28125" style="0" customWidth="1"/>
    <col min="222" max="222" width="10.140625" style="0" customWidth="1"/>
    <col min="223" max="225" width="9.421875" style="0" bestFit="1" customWidth="1"/>
  </cols>
  <sheetData>
    <row r="1" spans="1:231" ht="12.75" customHeight="1">
      <c r="A1" s="43" t="s">
        <v>28</v>
      </c>
      <c r="B1" s="34"/>
      <c r="C1" s="34"/>
      <c r="D1" s="34"/>
      <c r="E1" s="34"/>
      <c r="F1" s="34"/>
      <c r="G1" s="34"/>
      <c r="H1" s="34"/>
      <c r="I1" s="34"/>
      <c r="J1" t="s">
        <v>78</v>
      </c>
      <c r="V1" s="34" t="s">
        <v>43</v>
      </c>
      <c r="W1" s="44"/>
      <c r="X1" s="44"/>
      <c r="Y1" s="44"/>
      <c r="Z1" s="44"/>
      <c r="AA1" s="44"/>
      <c r="AB1" s="44"/>
      <c r="AC1" s="44"/>
      <c r="AD1" s="44"/>
      <c r="AE1" s="44"/>
      <c r="AF1" s="44"/>
      <c r="AG1" s="5"/>
      <c r="HN1" s="48" t="s">
        <v>47</v>
      </c>
      <c r="HO1" s="49"/>
      <c r="HP1" s="49"/>
      <c r="HQ1" s="49"/>
      <c r="HR1" s="49"/>
      <c r="HS1" s="49"/>
      <c r="HT1" s="2"/>
      <c r="HU1" s="2"/>
      <c r="HV1" s="2"/>
      <c r="HW1" s="2"/>
    </row>
    <row r="2" spans="1:231" ht="12.75">
      <c r="A2" s="34"/>
      <c r="B2" s="34"/>
      <c r="C2" s="34"/>
      <c r="D2" s="34"/>
      <c r="E2" s="34"/>
      <c r="F2" s="34"/>
      <c r="G2" s="34"/>
      <c r="H2" s="34"/>
      <c r="I2" s="34"/>
      <c r="V2" s="44"/>
      <c r="W2" s="44"/>
      <c r="X2" s="44"/>
      <c r="Y2" s="44"/>
      <c r="Z2" s="44"/>
      <c r="AA2" s="44"/>
      <c r="AB2" s="44"/>
      <c r="AC2" s="44"/>
      <c r="AD2" s="44"/>
      <c r="AE2" s="44"/>
      <c r="AF2" s="44"/>
      <c r="AG2" s="5"/>
      <c r="GX2" s="52" t="s">
        <v>20</v>
      </c>
      <c r="GY2" s="53"/>
      <c r="GZ2" s="53"/>
      <c r="HA2" s="53"/>
      <c r="HB2">
        <v>0</v>
      </c>
      <c r="HC2">
        <v>1</v>
      </c>
      <c r="HD2">
        <v>2</v>
      </c>
      <c r="HE2">
        <v>3</v>
      </c>
      <c r="HF2">
        <v>4</v>
      </c>
      <c r="HG2">
        <v>5</v>
      </c>
      <c r="HH2">
        <v>6</v>
      </c>
      <c r="HI2">
        <v>7</v>
      </c>
      <c r="HJ2">
        <v>8</v>
      </c>
      <c r="HK2">
        <v>9</v>
      </c>
      <c r="HL2">
        <v>10</v>
      </c>
      <c r="HN2" s="48"/>
      <c r="HO2" s="49"/>
      <c r="HP2" s="49"/>
      <c r="HQ2" s="49"/>
      <c r="HR2" s="49"/>
      <c r="HS2" s="49"/>
      <c r="HT2" s="2"/>
      <c r="HU2" s="2"/>
      <c r="HV2" s="2"/>
      <c r="HW2" s="2"/>
    </row>
    <row r="3" spans="1:231" ht="12.75" customHeight="1">
      <c r="A3" s="43" t="s">
        <v>30</v>
      </c>
      <c r="B3" s="34"/>
      <c r="C3" s="34"/>
      <c r="D3" s="34"/>
      <c r="E3" s="34"/>
      <c r="F3" s="34"/>
      <c r="G3" s="34"/>
      <c r="H3" s="34"/>
      <c r="I3" s="34"/>
      <c r="J3" s="5"/>
      <c r="V3" s="44"/>
      <c r="W3" s="44"/>
      <c r="X3" s="44"/>
      <c r="Y3" s="44"/>
      <c r="Z3" s="44"/>
      <c r="AA3" s="44"/>
      <c r="AB3" s="44"/>
      <c r="AC3" s="44"/>
      <c r="AD3" s="44"/>
      <c r="AE3" s="44"/>
      <c r="AF3" s="44"/>
      <c r="AG3" s="5"/>
      <c r="GX3" s="52" t="s">
        <v>21</v>
      </c>
      <c r="GY3" s="53"/>
      <c r="GZ3" s="53"/>
      <c r="HA3" s="53"/>
      <c r="HB3">
        <f>I27</f>
        <v>9.12756490829306E-19</v>
      </c>
      <c r="HC3">
        <f>AC27</f>
        <v>1.1041423664467715E-16</v>
      </c>
      <c r="HD3">
        <f>AW27</f>
        <v>2.41977212833919E-16</v>
      </c>
      <c r="HE3">
        <f>BQ27</f>
        <v>3.2879180387631565E-16</v>
      </c>
      <c r="HF3">
        <f>CK27</f>
        <v>3.865266611216758E-16</v>
      </c>
      <c r="HG3">
        <f>DE27</f>
        <v>4.200703168899741E-16</v>
      </c>
      <c r="HH3">
        <f>DY27</f>
        <v>4.371074944743236E-16</v>
      </c>
      <c r="HI3">
        <f>ES27</f>
        <v>4.451895728853398E-16</v>
      </c>
      <c r="HJ3">
        <f>FM27</f>
        <v>4.489080596453572E-16</v>
      </c>
      <c r="HK3">
        <f>GG27</f>
        <v>4.505958429602367E-16</v>
      </c>
      <c r="HL3">
        <f>HA27</f>
        <v>4.513572822841109E-16</v>
      </c>
      <c r="HN3" s="48"/>
      <c r="HO3" s="49"/>
      <c r="HP3" s="49"/>
      <c r="HQ3" s="49"/>
      <c r="HR3" s="49"/>
      <c r="HS3" s="49"/>
      <c r="HT3" s="2"/>
      <c r="HU3" s="2"/>
      <c r="HV3" s="2"/>
      <c r="HW3" s="2"/>
    </row>
    <row r="4" spans="1:231" ht="12.75">
      <c r="A4" s="34"/>
      <c r="B4" s="34"/>
      <c r="C4" s="34"/>
      <c r="D4" s="34"/>
      <c r="E4" s="34"/>
      <c r="F4" s="34"/>
      <c r="G4" s="34"/>
      <c r="H4" s="34"/>
      <c r="I4" s="34"/>
      <c r="J4" s="5"/>
      <c r="V4" s="47" t="s">
        <v>71</v>
      </c>
      <c r="W4" s="44"/>
      <c r="X4" s="44"/>
      <c r="Y4" s="44"/>
      <c r="Z4" s="44"/>
      <c r="AA4" s="44"/>
      <c r="AB4" s="44"/>
      <c r="AC4" s="44"/>
      <c r="AD4" s="44"/>
      <c r="AE4" s="44"/>
      <c r="AF4" s="44"/>
      <c r="AG4" s="44"/>
      <c r="GX4" s="52" t="s">
        <v>48</v>
      </c>
      <c r="GY4" s="53"/>
      <c r="GZ4" s="53"/>
      <c r="HA4" s="53"/>
      <c r="HB4">
        <f>2^(-LOG(HB3,2)/34)</f>
        <v>3.392952628442667</v>
      </c>
      <c r="HC4">
        <f aca="true" t="shared" si="0" ref="HC4:HL4">2^(-LOG(HC3,2)/34)</f>
        <v>2.9466109060238574</v>
      </c>
      <c r="HD4">
        <f t="shared" si="0"/>
        <v>2.879391716170269</v>
      </c>
      <c r="HE4">
        <f t="shared" si="0"/>
        <v>2.8535446798307027</v>
      </c>
      <c r="HF4">
        <f t="shared" si="0"/>
        <v>2.8399994197587084</v>
      </c>
      <c r="HG4">
        <f t="shared" si="0"/>
        <v>2.833056497800609</v>
      </c>
      <c r="HH4">
        <f t="shared" si="0"/>
        <v>2.829745671836926</v>
      </c>
      <c r="HI4">
        <f t="shared" si="0"/>
        <v>2.8282212616261946</v>
      </c>
      <c r="HJ4">
        <f t="shared" si="0"/>
        <v>2.8275294384015766</v>
      </c>
      <c r="HK4">
        <f t="shared" si="0"/>
        <v>2.827217371007998</v>
      </c>
      <c r="HL4">
        <f t="shared" si="0"/>
        <v>2.8270769762369117</v>
      </c>
      <c r="HN4" s="48"/>
      <c r="HO4" s="49"/>
      <c r="HP4" s="49"/>
      <c r="HQ4" s="49"/>
      <c r="HR4" s="49"/>
      <c r="HS4" s="49"/>
      <c r="HT4" s="2"/>
      <c r="HU4" s="2"/>
      <c r="HV4" s="2"/>
      <c r="HW4" s="2"/>
    </row>
    <row r="5" spans="1:231" ht="12.75">
      <c r="A5" s="34"/>
      <c r="B5" s="34"/>
      <c r="C5" s="34"/>
      <c r="D5" s="34"/>
      <c r="E5" s="34"/>
      <c r="F5" s="34"/>
      <c r="G5" s="34"/>
      <c r="H5" s="34"/>
      <c r="I5" s="34"/>
      <c r="J5" s="5"/>
      <c r="V5" s="44"/>
      <c r="W5" s="44"/>
      <c r="X5" s="44"/>
      <c r="Y5" s="44"/>
      <c r="Z5" s="44"/>
      <c r="AA5" s="44"/>
      <c r="AB5" s="44"/>
      <c r="AC5" s="44"/>
      <c r="AD5" s="44"/>
      <c r="AE5" s="44"/>
      <c r="AF5" s="44"/>
      <c r="AG5" s="44"/>
      <c r="HN5" s="48"/>
      <c r="HO5" s="49"/>
      <c r="HP5" s="49"/>
      <c r="HQ5" s="49"/>
      <c r="HR5" s="49"/>
      <c r="HS5" s="49"/>
      <c r="HT5" s="2"/>
      <c r="HU5" s="2"/>
      <c r="HV5" s="2"/>
      <c r="HW5" s="2"/>
    </row>
    <row r="6" spans="1:231" ht="12.75" customHeight="1">
      <c r="A6" s="43" t="s">
        <v>49</v>
      </c>
      <c r="B6" s="43"/>
      <c r="C6" s="43"/>
      <c r="D6" s="43"/>
      <c r="E6" s="43"/>
      <c r="F6" s="43"/>
      <c r="G6" s="43"/>
      <c r="H6" s="43"/>
      <c r="I6" s="43"/>
      <c r="V6" s="44"/>
      <c r="W6" s="44"/>
      <c r="X6" s="44"/>
      <c r="Y6" s="44"/>
      <c r="Z6" s="44"/>
      <c r="AA6" s="44"/>
      <c r="AB6" s="44"/>
      <c r="AC6" s="44"/>
      <c r="AD6" s="44"/>
      <c r="AE6" s="44"/>
      <c r="AF6" s="44"/>
      <c r="AG6" s="44"/>
      <c r="GY6" s="32" t="s">
        <v>77</v>
      </c>
      <c r="GZ6" s="33"/>
      <c r="HA6" s="33"/>
      <c r="HB6" s="33"/>
      <c r="HC6" s="33"/>
      <c r="HD6" s="33"/>
      <c r="HE6" s="33"/>
      <c r="HN6" s="48"/>
      <c r="HO6" s="49"/>
      <c r="HP6" s="49"/>
      <c r="HQ6" s="49"/>
      <c r="HR6" s="49"/>
      <c r="HS6" s="49"/>
      <c r="HT6" s="2"/>
      <c r="HU6" s="2"/>
      <c r="HV6" s="2"/>
      <c r="HW6" s="2"/>
    </row>
    <row r="7" spans="1:231" ht="12.75">
      <c r="A7" s="43"/>
      <c r="B7" s="43"/>
      <c r="C7" s="43"/>
      <c r="D7" s="43"/>
      <c r="E7" s="43"/>
      <c r="F7" s="43"/>
      <c r="G7" s="43"/>
      <c r="H7" s="43"/>
      <c r="I7" s="43"/>
      <c r="V7" s="44"/>
      <c r="W7" s="44"/>
      <c r="X7" s="44"/>
      <c r="Y7" s="44"/>
      <c r="Z7" s="44"/>
      <c r="AA7" s="44"/>
      <c r="AB7" s="44"/>
      <c r="AC7" s="44"/>
      <c r="AD7" s="44"/>
      <c r="AE7" s="44"/>
      <c r="AF7" s="44"/>
      <c r="AG7" s="44"/>
      <c r="GY7" s="33"/>
      <c r="GZ7" s="33"/>
      <c r="HA7" s="33"/>
      <c r="HB7" s="33"/>
      <c r="HC7" s="33"/>
      <c r="HD7" s="33"/>
      <c r="HE7" s="33"/>
      <c r="HN7" s="48"/>
      <c r="HO7" s="49"/>
      <c r="HP7" s="49"/>
      <c r="HQ7" s="49"/>
      <c r="HR7" s="49"/>
      <c r="HS7" s="49"/>
      <c r="HT7" s="2"/>
      <c r="HU7" s="2"/>
      <c r="HV7" s="2"/>
      <c r="HW7" s="2"/>
    </row>
    <row r="8" spans="1:231" ht="12.75">
      <c r="A8" s="43"/>
      <c r="B8" s="43"/>
      <c r="C8" s="43"/>
      <c r="D8" s="43"/>
      <c r="E8" s="43"/>
      <c r="F8" s="43"/>
      <c r="G8" s="43"/>
      <c r="H8" s="43"/>
      <c r="I8" s="43"/>
      <c r="V8" s="44"/>
      <c r="W8" s="44"/>
      <c r="X8" s="44"/>
      <c r="Y8" s="44"/>
      <c r="Z8" s="44"/>
      <c r="AA8" s="44"/>
      <c r="AB8" s="44"/>
      <c r="AC8" s="44"/>
      <c r="AD8" s="44"/>
      <c r="AE8" s="44"/>
      <c r="AF8" s="44"/>
      <c r="AG8" s="44"/>
      <c r="GY8" s="33"/>
      <c r="GZ8" s="33"/>
      <c r="HA8" s="33"/>
      <c r="HB8" s="33"/>
      <c r="HC8" s="33"/>
      <c r="HD8" s="33"/>
      <c r="HE8" s="33"/>
      <c r="HN8" s="48"/>
      <c r="HO8" s="49"/>
      <c r="HP8" s="49"/>
      <c r="HQ8" s="49"/>
      <c r="HR8" s="49"/>
      <c r="HS8" s="49"/>
      <c r="HT8" s="2"/>
      <c r="HU8" s="2"/>
      <c r="HV8" s="2"/>
      <c r="HW8" s="2"/>
    </row>
    <row r="9" spans="1:231" ht="12.75" customHeight="1">
      <c r="A9" s="43"/>
      <c r="B9" s="43"/>
      <c r="C9" s="43"/>
      <c r="D9" s="43"/>
      <c r="E9" s="43"/>
      <c r="F9" s="43"/>
      <c r="G9" s="43"/>
      <c r="H9" s="43"/>
      <c r="I9" s="43"/>
      <c r="V9" s="44"/>
      <c r="W9" s="44"/>
      <c r="X9" s="44"/>
      <c r="Y9" s="44"/>
      <c r="Z9" s="44"/>
      <c r="AA9" s="44"/>
      <c r="AB9" s="44"/>
      <c r="AC9" s="44"/>
      <c r="AD9" s="44"/>
      <c r="AE9" s="44"/>
      <c r="AF9" s="44"/>
      <c r="AG9" s="44"/>
      <c r="GY9" s="33"/>
      <c r="GZ9" s="33"/>
      <c r="HA9" s="33"/>
      <c r="HB9" s="33"/>
      <c r="HC9" s="33"/>
      <c r="HD9" s="33"/>
      <c r="HE9" s="33"/>
      <c r="HM9" s="25"/>
      <c r="HN9" s="50"/>
      <c r="HO9" s="51"/>
      <c r="HP9" s="51"/>
      <c r="HQ9" s="51"/>
      <c r="HR9" s="51"/>
      <c r="HS9" s="51"/>
      <c r="HT9" s="2"/>
      <c r="HU9" s="2"/>
      <c r="HV9" s="2"/>
      <c r="HW9" s="2"/>
    </row>
    <row r="10" spans="2:231" ht="13.5" thickBot="1">
      <c r="B10" s="2"/>
      <c r="C10" s="13" t="s">
        <v>16</v>
      </c>
      <c r="D10" s="13" t="s">
        <v>17</v>
      </c>
      <c r="E10" s="13" t="s">
        <v>6</v>
      </c>
      <c r="W10" s="13" t="s">
        <v>16</v>
      </c>
      <c r="X10" s="13" t="s">
        <v>17</v>
      </c>
      <c r="Y10" s="13" t="s">
        <v>6</v>
      </c>
      <c r="AQ10" s="13" t="s">
        <v>16</v>
      </c>
      <c r="AR10" s="13" t="s">
        <v>17</v>
      </c>
      <c r="AS10" s="13" t="s">
        <v>6</v>
      </c>
      <c r="BK10" s="13" t="s">
        <v>16</v>
      </c>
      <c r="BL10" s="13" t="s">
        <v>17</v>
      </c>
      <c r="BM10" s="13" t="s">
        <v>6</v>
      </c>
      <c r="CE10" s="13" t="s">
        <v>16</v>
      </c>
      <c r="CF10" s="13" t="s">
        <v>17</v>
      </c>
      <c r="CG10" s="13" t="s">
        <v>6</v>
      </c>
      <c r="CY10" s="13" t="s">
        <v>16</v>
      </c>
      <c r="CZ10" s="13" t="s">
        <v>17</v>
      </c>
      <c r="DA10" s="13" t="s">
        <v>6</v>
      </c>
      <c r="DS10" s="13" t="s">
        <v>16</v>
      </c>
      <c r="DT10" s="13" t="s">
        <v>17</v>
      </c>
      <c r="DU10" s="13" t="s">
        <v>6</v>
      </c>
      <c r="EM10" s="13" t="s">
        <v>16</v>
      </c>
      <c r="EN10" s="13" t="s">
        <v>17</v>
      </c>
      <c r="EO10" s="13" t="s">
        <v>6</v>
      </c>
      <c r="FG10" s="13" t="s">
        <v>16</v>
      </c>
      <c r="FH10" s="13" t="s">
        <v>17</v>
      </c>
      <c r="FI10" s="13" t="s">
        <v>6</v>
      </c>
      <c r="GA10" s="13" t="s">
        <v>16</v>
      </c>
      <c r="GB10" s="13" t="s">
        <v>17</v>
      </c>
      <c r="GC10" s="13" t="s">
        <v>6</v>
      </c>
      <c r="GU10" s="13" t="s">
        <v>16</v>
      </c>
      <c r="GV10" s="13" t="s">
        <v>17</v>
      </c>
      <c r="GW10" s="13" t="s">
        <v>6</v>
      </c>
      <c r="GY10" s="33"/>
      <c r="GZ10" s="33"/>
      <c r="HA10" s="33"/>
      <c r="HB10" s="33"/>
      <c r="HC10" s="33"/>
      <c r="HD10" s="33"/>
      <c r="HE10" s="33"/>
      <c r="HL10" s="25"/>
      <c r="HM10" s="25"/>
      <c r="HN10" s="26"/>
      <c r="HO10" s="13" t="s">
        <v>16</v>
      </c>
      <c r="HP10" s="13" t="s">
        <v>17</v>
      </c>
      <c r="HQ10" s="13" t="s">
        <v>6</v>
      </c>
      <c r="HR10" s="2"/>
      <c r="HS10" s="2"/>
      <c r="HT10" s="2"/>
      <c r="HU10" s="2"/>
      <c r="HV10" s="2"/>
      <c r="HW10" s="2"/>
    </row>
    <row r="11" spans="2:231" ht="13.5" customHeight="1" thickTop="1">
      <c r="B11" s="10" t="s">
        <v>2</v>
      </c>
      <c r="C11" s="68">
        <v>0.7</v>
      </c>
      <c r="D11" s="68">
        <v>0.1</v>
      </c>
      <c r="E11" s="68"/>
      <c r="F11" s="56" t="s">
        <v>22</v>
      </c>
      <c r="G11" s="49"/>
      <c r="H11" s="6"/>
      <c r="V11" s="10" t="s">
        <v>2</v>
      </c>
      <c r="W11" s="65">
        <f>L60/J60</f>
        <v>0.6765023794925903</v>
      </c>
      <c r="X11" s="65">
        <f>O60/K60</f>
        <v>0.05837230308554728</v>
      </c>
      <c r="Y11" s="65"/>
      <c r="Z11" s="14" t="s">
        <v>25</v>
      </c>
      <c r="AP11" s="10" t="s">
        <v>2</v>
      </c>
      <c r="AQ11" s="65">
        <f>AF60/AD60</f>
        <v>0.6969703307230364</v>
      </c>
      <c r="AR11" s="65">
        <f>AI60/AE60</f>
        <v>0.04025205694905479</v>
      </c>
      <c r="AS11" s="65"/>
      <c r="BJ11" s="10" t="s">
        <v>2</v>
      </c>
      <c r="BK11" s="65">
        <f>AZ60/AX60</f>
        <v>0.681258304198151</v>
      </c>
      <c r="BL11" s="65">
        <f>BC60/AY60</f>
        <v>0.026211676163298118</v>
      </c>
      <c r="BM11" s="65"/>
      <c r="CD11" s="10" t="s">
        <v>2</v>
      </c>
      <c r="CE11" s="65">
        <f>BT60/BR60</f>
        <v>0.6632258657167406</v>
      </c>
      <c r="CF11" s="65">
        <f>BW60/BS60</f>
        <v>0.015044272290718799</v>
      </c>
      <c r="CG11" s="65"/>
      <c r="CX11" s="10" t="s">
        <v>2</v>
      </c>
      <c r="CY11" s="65">
        <f>CN60/CL60</f>
        <v>0.6517538057311075</v>
      </c>
      <c r="CZ11" s="65">
        <f>CQ60/CM60</f>
        <v>0.0077076840023036506</v>
      </c>
      <c r="DA11" s="65"/>
      <c r="DR11" s="10" t="s">
        <v>2</v>
      </c>
      <c r="DS11" s="65">
        <f>DH60/DF60</f>
        <v>0.6457723892250684</v>
      </c>
      <c r="DT11" s="65">
        <f>DK60/DG60</f>
        <v>0.0036878137388513467</v>
      </c>
      <c r="DU11" s="65"/>
      <c r="EL11" s="10" t="s">
        <v>2</v>
      </c>
      <c r="EM11" s="65">
        <f>EB60/DZ60</f>
        <v>0.6429051036488025</v>
      </c>
      <c r="EN11" s="65">
        <f>EE60/EA60</f>
        <v>0.0017048193006870044</v>
      </c>
      <c r="EO11" s="65"/>
      <c r="FF11" s="10" t="s">
        <v>2</v>
      </c>
      <c r="FG11" s="65">
        <f>EV60/ET60</f>
        <v>0.6415795469203077</v>
      </c>
      <c r="FH11" s="65">
        <f>EY60/EU60</f>
        <v>0.0007755576394281164</v>
      </c>
      <c r="FI11" s="65"/>
      <c r="FZ11" s="10" t="s">
        <v>2</v>
      </c>
      <c r="GA11" s="65">
        <f>FP60/FN60</f>
        <v>0.6409764788142188</v>
      </c>
      <c r="GB11" s="65">
        <f>FS60/FO60</f>
        <v>0.0003502520441356365</v>
      </c>
      <c r="GC11" s="65"/>
      <c r="GT11" s="10" t="s">
        <v>2</v>
      </c>
      <c r="GU11" s="65">
        <f>GJ60/GH60</f>
        <v>0.6407041021857196</v>
      </c>
      <c r="GV11" s="65">
        <f>GM60/GI60</f>
        <v>0.00015765944055979225</v>
      </c>
      <c r="GW11" s="65"/>
      <c r="GY11" s="33"/>
      <c r="GZ11" s="33"/>
      <c r="HA11" s="33"/>
      <c r="HB11" s="33"/>
      <c r="HC11" s="33"/>
      <c r="HD11" s="33"/>
      <c r="HE11" s="33"/>
      <c r="HL11" s="55" t="s">
        <v>62</v>
      </c>
      <c r="HM11" s="55"/>
      <c r="HN11" s="27" t="s">
        <v>2</v>
      </c>
      <c r="HO11" s="65">
        <f>HD60/HB60</f>
        <v>0.6405814964129649</v>
      </c>
      <c r="HP11" s="65">
        <f>HG60/HC60</f>
        <v>7.08627842638589E-05</v>
      </c>
      <c r="HQ11" s="65"/>
      <c r="HR11" s="2"/>
      <c r="HS11" s="2"/>
      <c r="HT11" s="2"/>
      <c r="HU11" s="2"/>
      <c r="HV11" s="2"/>
      <c r="HW11" s="2"/>
    </row>
    <row r="12" spans="2:231" ht="12.75" customHeight="1">
      <c r="B12" s="11" t="s">
        <v>3</v>
      </c>
      <c r="C12" s="69">
        <v>0.2</v>
      </c>
      <c r="D12" s="69">
        <v>0.2</v>
      </c>
      <c r="E12" s="69"/>
      <c r="F12" s="49"/>
      <c r="G12" s="49"/>
      <c r="H12" s="6"/>
      <c r="V12" s="11" t="s">
        <v>3</v>
      </c>
      <c r="W12" s="66">
        <f>M60/J60</f>
        <v>0.21881943609724855</v>
      </c>
      <c r="X12" s="66">
        <f>P60/K60</f>
        <v>0.4250865363512729</v>
      </c>
      <c r="Y12" s="66"/>
      <c r="Z12" s="14" t="s">
        <v>44</v>
      </c>
      <c r="AP12" s="11" t="s">
        <v>3</v>
      </c>
      <c r="AQ12" s="66">
        <f>AG60/AD60</f>
        <v>0.17145936395588712</v>
      </c>
      <c r="AR12" s="66">
        <f>AJ60/AE60</f>
        <v>0.46379923724048905</v>
      </c>
      <c r="AS12" s="66"/>
      <c r="BJ12" s="11" t="s">
        <v>3</v>
      </c>
      <c r="BK12" s="66">
        <f>BA60/AX60</f>
        <v>0.15671836542860398</v>
      </c>
      <c r="BL12" s="66">
        <f>BD60/AY60</f>
        <v>0.48923557136214185</v>
      </c>
      <c r="BM12" s="66"/>
      <c r="CD12" s="11" t="s">
        <v>3</v>
      </c>
      <c r="CE12" s="66">
        <f>BU60/BR60</f>
        <v>0.15145522975132297</v>
      </c>
      <c r="CF12" s="66">
        <f>BX60/BS60</f>
        <v>0.5088141494496824</v>
      </c>
      <c r="CG12" s="66"/>
      <c r="CX12" s="11" t="s">
        <v>3</v>
      </c>
      <c r="CY12" s="66">
        <f>CO60/CL60</f>
        <v>0.14938537677620456</v>
      </c>
      <c r="CZ12" s="66">
        <f>CR60/CM60</f>
        <v>0.5214436402680133</v>
      </c>
      <c r="DA12" s="66"/>
      <c r="DR12" s="11" t="s">
        <v>3</v>
      </c>
      <c r="DS12" s="66">
        <f>DI60/DF60</f>
        <v>0.14858750395944723</v>
      </c>
      <c r="DT12" s="66">
        <f>DL60/DG60</f>
        <v>0.5282533785980047</v>
      </c>
      <c r="DU12" s="66"/>
      <c r="EL12" s="11" t="s">
        <v>3</v>
      </c>
      <c r="EM12" s="66">
        <f>EC60/DZ60</f>
        <v>0.14828066184180072</v>
      </c>
      <c r="EN12" s="66">
        <f>EF60/EA60</f>
        <v>0.5315708612641606</v>
      </c>
      <c r="EO12" s="66"/>
      <c r="FF12" s="11" t="s">
        <v>3</v>
      </c>
      <c r="FG12" s="66">
        <f>EW60/ET60</f>
        <v>0.14815893795099197</v>
      </c>
      <c r="FH12" s="66">
        <f>EZ60/EU60</f>
        <v>0.5331125433590211</v>
      </c>
      <c r="FI12" s="66"/>
      <c r="FZ12" s="11" t="s">
        <v>3</v>
      </c>
      <c r="GA12" s="66">
        <f>FQ60/FN60</f>
        <v>0.14810862201199052</v>
      </c>
      <c r="GB12" s="66">
        <f>FT60/FO60</f>
        <v>0.5338146247668685</v>
      </c>
      <c r="GC12" s="66"/>
      <c r="GT12" s="11" t="s">
        <v>3</v>
      </c>
      <c r="GU12" s="66">
        <f>GK60/GH60</f>
        <v>0.14808710106463815</v>
      </c>
      <c r="GV12" s="66">
        <f>GN60/GI60</f>
        <v>0.5341316672238942</v>
      </c>
      <c r="GW12" s="66"/>
      <c r="GY12" s="32" t="s">
        <v>46</v>
      </c>
      <c r="GZ12" s="33"/>
      <c r="HA12" s="33"/>
      <c r="HB12" s="33"/>
      <c r="HC12" s="33"/>
      <c r="HD12" s="33"/>
      <c r="HE12" s="33"/>
      <c r="HL12" s="55"/>
      <c r="HM12" s="55"/>
      <c r="HN12" s="28" t="s">
        <v>3</v>
      </c>
      <c r="HO12" s="66">
        <f>HE60/HB60</f>
        <v>0.1480776864102646</v>
      </c>
      <c r="HP12" s="66">
        <f>HH60/HC60</f>
        <v>0.5342743380180277</v>
      </c>
      <c r="HQ12" s="66"/>
      <c r="HR12" s="2"/>
      <c r="HS12" s="2"/>
      <c r="HT12" s="2"/>
      <c r="HU12" s="2"/>
      <c r="HV12" s="2"/>
      <c r="HW12" s="2"/>
    </row>
    <row r="13" spans="2:231" ht="13.5" customHeight="1" thickBot="1">
      <c r="B13" s="11" t="s">
        <v>4</v>
      </c>
      <c r="C13" s="69">
        <v>0.1</v>
      </c>
      <c r="D13" s="69">
        <v>0.7</v>
      </c>
      <c r="E13" s="69"/>
      <c r="F13" s="57"/>
      <c r="G13" s="57"/>
      <c r="H13" s="6"/>
      <c r="V13" s="12" t="s">
        <v>4</v>
      </c>
      <c r="W13" s="66">
        <f>N60/J60</f>
        <v>0.10467818441016125</v>
      </c>
      <c r="X13" s="66">
        <f>Q60/K60</f>
        <v>0.5165411605631799</v>
      </c>
      <c r="Y13" s="66"/>
      <c r="AP13" s="12" t="s">
        <v>4</v>
      </c>
      <c r="AQ13" s="66">
        <f>AH60/AD60</f>
        <v>0.1315703053210767</v>
      </c>
      <c r="AR13" s="66">
        <f>AK60/AE60</f>
        <v>0.4959487058104562</v>
      </c>
      <c r="AS13" s="66"/>
      <c r="BJ13" s="12" t="s">
        <v>4</v>
      </c>
      <c r="BK13" s="66">
        <f>BB60/AX60</f>
        <v>0.1620233303732449</v>
      </c>
      <c r="BL13" s="66">
        <f>BE60/AY60</f>
        <v>0.4845527524745601</v>
      </c>
      <c r="BM13" s="66"/>
      <c r="CD13" s="12" t="s">
        <v>4</v>
      </c>
      <c r="CE13" s="66">
        <f>BV60/BR60</f>
        <v>0.18531890453193625</v>
      </c>
      <c r="CF13" s="66">
        <f>BY60/BS60</f>
        <v>0.4761415782595988</v>
      </c>
      <c r="CG13" s="66"/>
      <c r="CX13" s="12" t="s">
        <v>4</v>
      </c>
      <c r="CY13" s="66">
        <f>CP60/CL60</f>
        <v>0.19886081749268775</v>
      </c>
      <c r="CZ13" s="66">
        <f>CS60/CM60</f>
        <v>0.47084867572968325</v>
      </c>
      <c r="DA13" s="66"/>
      <c r="DR13" s="12" t="s">
        <v>4</v>
      </c>
      <c r="DS13" s="66">
        <f>DJ60/DF60</f>
        <v>0.20564010681548428</v>
      </c>
      <c r="DT13" s="66">
        <f>DM60/DG60</f>
        <v>0.468058807663144</v>
      </c>
      <c r="DU13" s="66"/>
      <c r="EL13" s="12" t="s">
        <v>4</v>
      </c>
      <c r="EM13" s="66">
        <f>ED60/DZ60</f>
        <v>0.20881423450939687</v>
      </c>
      <c r="EN13" s="66">
        <f>EG60/EA60</f>
        <v>0.46672431943515263</v>
      </c>
      <c r="EO13" s="66"/>
      <c r="FF13" s="12" t="s">
        <v>4</v>
      </c>
      <c r="FG13" s="66">
        <f>EX60/ET60</f>
        <v>0.21026151512870067</v>
      </c>
      <c r="FH13" s="66">
        <f>FA60/EU60</f>
        <v>0.4661118990015503</v>
      </c>
      <c r="FI13" s="66"/>
      <c r="FZ13" s="12" t="s">
        <v>4</v>
      </c>
      <c r="GA13" s="66">
        <f>FR60/FN60</f>
        <v>0.21091489917379055</v>
      </c>
      <c r="GB13" s="66">
        <f>FU60/FO60</f>
        <v>0.4658351231889959</v>
      </c>
      <c r="GC13" s="66"/>
      <c r="GT13" s="12" t="s">
        <v>4</v>
      </c>
      <c r="GU13" s="66">
        <f>GL60/GH60</f>
        <v>0.21120879674964274</v>
      </c>
      <c r="GV13" s="66">
        <f>GO60/GI60</f>
        <v>0.46571067333554594</v>
      </c>
      <c r="GW13" s="66"/>
      <c r="GY13" s="33"/>
      <c r="GZ13" s="33"/>
      <c r="HA13" s="33"/>
      <c r="HB13" s="33"/>
      <c r="HC13" s="33"/>
      <c r="HD13" s="33"/>
      <c r="HE13" s="33"/>
      <c r="HL13" s="55"/>
      <c r="HM13" s="55"/>
      <c r="HN13" s="29" t="s">
        <v>4</v>
      </c>
      <c r="HO13" s="66">
        <f>HF60/HB60</f>
        <v>0.21134081717677047</v>
      </c>
      <c r="HP13" s="66">
        <f>HI60/HC60</f>
        <v>0.46565479919770836</v>
      </c>
      <c r="HQ13" s="66"/>
      <c r="HR13" s="2"/>
      <c r="HS13" s="2"/>
      <c r="HT13" s="2"/>
      <c r="HU13" s="2"/>
      <c r="HV13" s="2"/>
      <c r="HW13" s="2"/>
    </row>
    <row r="14" spans="2:231" ht="13.5" thickTop="1">
      <c r="B14" s="10" t="s">
        <v>14</v>
      </c>
      <c r="C14" s="68">
        <v>0.8</v>
      </c>
      <c r="D14" s="68">
        <v>0.1</v>
      </c>
      <c r="E14" s="68">
        <v>0.5</v>
      </c>
      <c r="F14" s="64" t="s">
        <v>18</v>
      </c>
      <c r="G14" s="64"/>
      <c r="H14" s="6"/>
      <c r="V14" s="10" t="s">
        <v>14</v>
      </c>
      <c r="W14" s="65">
        <f>R60/J60</f>
        <v>0.8757409712497057</v>
      </c>
      <c r="X14" s="65">
        <f>S60/K60</f>
        <v>0.09251702731703433</v>
      </c>
      <c r="Y14" s="65">
        <f>J27</f>
        <v>0.12905786504547845</v>
      </c>
      <c r="Z14" s="14" t="s">
        <v>26</v>
      </c>
      <c r="AP14" s="10" t="s">
        <v>14</v>
      </c>
      <c r="AQ14" s="65">
        <f>AL60/AD60</f>
        <v>0.904034482760746</v>
      </c>
      <c r="AR14" s="65">
        <f>AM60/AE60</f>
        <v>0.07668560164997913</v>
      </c>
      <c r="AS14" s="65">
        <f>AD27</f>
        <v>0.012058677227915251</v>
      </c>
      <c r="BJ14" s="10" t="s">
        <v>14</v>
      </c>
      <c r="BK14" s="65">
        <f>BF60/AX60</f>
        <v>0.9190567897671038</v>
      </c>
      <c r="BL14" s="65">
        <f>BG60/AY60</f>
        <v>0.07141207529013016</v>
      </c>
      <c r="BM14" s="65">
        <f>AX27</f>
        <v>0.0006734870273197601</v>
      </c>
      <c r="CD14" s="10" t="s">
        <v>14</v>
      </c>
      <c r="CE14" s="65">
        <f>BZ60/BR60</f>
        <v>0.9267713200419773</v>
      </c>
      <c r="CF14" s="65">
        <f>CA60/BS60</f>
        <v>0.07065114092785557</v>
      </c>
      <c r="CG14" s="65">
        <f>BR27</f>
        <v>3.075006964859089E-05</v>
      </c>
      <c r="CX14" s="10" t="s">
        <v>14</v>
      </c>
      <c r="CY14" s="65">
        <f>CT60/CL60</f>
        <v>0.9305815259830527</v>
      </c>
      <c r="CZ14" s="65">
        <f>CU60/CM60</f>
        <v>0.07098918715457345</v>
      </c>
      <c r="DA14" s="65">
        <f>CL27</f>
        <v>1.2895950089238677E-06</v>
      </c>
      <c r="DR14" s="10" t="s">
        <v>14</v>
      </c>
      <c r="DS14" s="65">
        <f>DN60/DF60</f>
        <v>0.932349285181426</v>
      </c>
      <c r="DT14" s="65">
        <f>DO60/DG60</f>
        <v>0.07137633276480308</v>
      </c>
      <c r="DU14" s="65">
        <f>DF27</f>
        <v>5.217925640890053E-08</v>
      </c>
      <c r="EL14" s="10" t="s">
        <v>14</v>
      </c>
      <c r="EM14" s="65">
        <f>EH60/DZ60</f>
        <v>0.9331432375338503</v>
      </c>
      <c r="EN14" s="65">
        <f>EI60/EA60</f>
        <v>0.0716202537675185</v>
      </c>
      <c r="EO14" s="65">
        <f>DZ27</f>
        <v>2.080718818764291E-09</v>
      </c>
      <c r="FF14" s="10" t="s">
        <v>14</v>
      </c>
      <c r="FG14" s="65">
        <f>FB60/ET60</f>
        <v>0.9334961862222046</v>
      </c>
      <c r="FH14" s="65">
        <f>FC60/EU60</f>
        <v>0.07174900909938783</v>
      </c>
      <c r="FI14" s="65">
        <f>ET27</f>
        <v>8.248529830016677E-11</v>
      </c>
      <c r="FZ14" s="10" t="s">
        <v>14</v>
      </c>
      <c r="GA14" s="65">
        <f>FV60/FN60</f>
        <v>0.9336529791588224</v>
      </c>
      <c r="GB14" s="65">
        <f>FW60/FO60</f>
        <v>0.07181188906210591</v>
      </c>
      <c r="GC14" s="65">
        <f>FN27</f>
        <v>3.2620640921209567E-12</v>
      </c>
      <c r="GT14" s="10" t="s">
        <v>14</v>
      </c>
      <c r="GU14" s="65">
        <f>GP60/GH60</f>
        <v>0.9337227857627933</v>
      </c>
      <c r="GV14" s="65">
        <f>GQ60/GI60</f>
        <v>0.07184142981344953</v>
      </c>
      <c r="GW14" s="65">
        <f>GH27</f>
        <v>1.2887470963691073E-13</v>
      </c>
      <c r="GY14" s="33"/>
      <c r="GZ14" s="33"/>
      <c r="HA14" s="33"/>
      <c r="HB14" s="33"/>
      <c r="HC14" s="33"/>
      <c r="HD14" s="33"/>
      <c r="HE14" s="33"/>
      <c r="HL14" s="55"/>
      <c r="HM14" s="55"/>
      <c r="HN14" s="27" t="s">
        <v>14</v>
      </c>
      <c r="HO14" s="65">
        <f>HJ60/HB60</f>
        <v>0.9337539419365355</v>
      </c>
      <c r="HP14" s="65">
        <f>HK60/HC60</f>
        <v>0.07185502674151154</v>
      </c>
      <c r="HQ14" s="65">
        <f>HB27</f>
        <v>5.0892428941191186E-15</v>
      </c>
      <c r="HR14" s="2"/>
      <c r="HS14" s="2"/>
      <c r="HT14" s="2"/>
      <c r="HU14" s="2"/>
      <c r="HV14" s="2"/>
      <c r="HW14" s="2"/>
    </row>
    <row r="15" spans="2:225" ht="12.75">
      <c r="B15" s="11" t="s">
        <v>15</v>
      </c>
      <c r="C15" s="69">
        <v>0.1</v>
      </c>
      <c r="D15" s="69">
        <v>0.8</v>
      </c>
      <c r="E15" s="69">
        <v>0.5</v>
      </c>
      <c r="F15" s="49"/>
      <c r="G15" s="49"/>
      <c r="H15" s="6"/>
      <c r="V15" s="11" t="s">
        <v>15</v>
      </c>
      <c r="W15" s="66">
        <f>T60/J60</f>
        <v>0.10896019525279561</v>
      </c>
      <c r="X15" s="66">
        <f>U60/K60</f>
        <v>0.8651579682017198</v>
      </c>
      <c r="Y15" s="66">
        <f>K27</f>
        <v>0.8709421349545214</v>
      </c>
      <c r="Z15" s="14" t="s">
        <v>45</v>
      </c>
      <c r="AP15" s="11" t="s">
        <v>15</v>
      </c>
      <c r="AQ15" s="66">
        <f>AN60/AD60</f>
        <v>0.09371516301407173</v>
      </c>
      <c r="AR15" s="66">
        <f>AO60/AE60</f>
        <v>0.8704016936466729</v>
      </c>
      <c r="AS15" s="66">
        <f>AE27</f>
        <v>0.9879413227720848</v>
      </c>
      <c r="BJ15" s="11" t="s">
        <v>15</v>
      </c>
      <c r="BK15" s="66">
        <f>BH60/AX60</f>
        <v>0.0807995387749747</v>
      </c>
      <c r="BL15" s="66">
        <f>BI60/AY60</f>
        <v>0.8716625101477503</v>
      </c>
      <c r="BM15" s="66">
        <f>AY27</f>
        <v>0.9993265129726802</v>
      </c>
      <c r="CD15" s="11" t="s">
        <v>15</v>
      </c>
      <c r="CE15" s="66">
        <f>CB60/BR60</f>
        <v>0.0732219470744137</v>
      </c>
      <c r="CF15" s="66">
        <f>CC60/BS60</f>
        <v>0.8698151578320461</v>
      </c>
      <c r="CG15" s="66">
        <f>BS27</f>
        <v>0.9999692499303513</v>
      </c>
      <c r="CX15" s="11" t="s">
        <v>15</v>
      </c>
      <c r="CY15" s="66">
        <f>CV60/CL60</f>
        <v>0.0694181921457085</v>
      </c>
      <c r="CZ15" s="66">
        <f>CW60/CM60</f>
        <v>0.8677193474700102</v>
      </c>
      <c r="DA15" s="66">
        <f>CM27</f>
        <v>0.999998710404991</v>
      </c>
      <c r="DR15" s="11" t="s">
        <v>15</v>
      </c>
      <c r="DS15" s="66">
        <f>DP60/DF60</f>
        <v>0.06765070352457098</v>
      </c>
      <c r="DT15" s="66">
        <f>DQ60/DG60</f>
        <v>0.8663487875165996</v>
      </c>
      <c r="DU15" s="66">
        <f>DG27</f>
        <v>0.9999999478207436</v>
      </c>
      <c r="EL15" s="11" t="s">
        <v>15</v>
      </c>
      <c r="EM15" s="66">
        <f>EJ60/DZ60</f>
        <v>0.06685676202126956</v>
      </c>
      <c r="EN15" s="66">
        <f>EK60/EA60</f>
        <v>0.8656146191681593</v>
      </c>
      <c r="EO15" s="66">
        <f>EA27</f>
        <v>0.9999999979192812</v>
      </c>
      <c r="FF15" s="11" t="s">
        <v>15</v>
      </c>
      <c r="FG15" s="66">
        <f>FD60/ET60</f>
        <v>0.0665038137603882</v>
      </c>
      <c r="FH15" s="66">
        <f>FE60/EU60</f>
        <v>0.8652549122992659</v>
      </c>
      <c r="FI15" s="66">
        <f>EU27</f>
        <v>0.9999999999175148</v>
      </c>
      <c r="FZ15" s="11" t="s">
        <v>15</v>
      </c>
      <c r="GA15" s="66">
        <f>FX60/FN60</f>
        <v>0.0663470208404985</v>
      </c>
      <c r="GB15" s="66">
        <f>FY60/FO60</f>
        <v>0.8650860517902453</v>
      </c>
      <c r="GC15" s="66">
        <f>FO27</f>
        <v>0.999999999996738</v>
      </c>
      <c r="GT15" s="11" t="s">
        <v>15</v>
      </c>
      <c r="GU15" s="66">
        <f>GR60/GH60</f>
        <v>0.06627721423718066</v>
      </c>
      <c r="GV15" s="66">
        <f>GS60/GI60</f>
        <v>0.8650084588813407</v>
      </c>
      <c r="GW15" s="66">
        <f>GI27</f>
        <v>0.9999999999998711</v>
      </c>
      <c r="GY15" s="33"/>
      <c r="GZ15" s="33"/>
      <c r="HA15" s="33"/>
      <c r="HB15" s="33"/>
      <c r="HC15" s="33"/>
      <c r="HD15" s="33"/>
      <c r="HE15" s="33"/>
      <c r="HL15" s="55"/>
      <c r="HM15" s="55"/>
      <c r="HN15" s="28" t="s">
        <v>15</v>
      </c>
      <c r="HO15" s="66">
        <f>HL60/HB60</f>
        <v>0.06624605806346359</v>
      </c>
      <c r="HP15" s="66">
        <f>HM60/HC60</f>
        <v>0.8649731939849606</v>
      </c>
      <c r="HQ15" s="66">
        <f>HC27</f>
        <v>0.999999999999995</v>
      </c>
    </row>
    <row r="16" spans="2:225" ht="13.5" thickBot="1">
      <c r="B16" s="12" t="s">
        <v>5</v>
      </c>
      <c r="C16" s="70">
        <v>0.1</v>
      </c>
      <c r="D16" s="70">
        <v>0.1</v>
      </c>
      <c r="E16" s="70">
        <v>0</v>
      </c>
      <c r="F16" s="49"/>
      <c r="G16" s="49"/>
      <c r="H16" s="6"/>
      <c r="V16" s="12" t="s">
        <v>5</v>
      </c>
      <c r="W16" s="67">
        <f>J59/J60</f>
        <v>0.015298833497498958</v>
      </c>
      <c r="X16" s="67">
        <f>K59/K60</f>
        <v>0.042325004481245834</v>
      </c>
      <c r="Y16" s="67">
        <v>0</v>
      </c>
      <c r="AP16" s="12" t="s">
        <v>5</v>
      </c>
      <c r="AQ16" s="67">
        <f>AD59/AD60</f>
        <v>0.002250354225182249</v>
      </c>
      <c r="AR16" s="67">
        <f>AE59/AE60</f>
        <v>0.05291270470334819</v>
      </c>
      <c r="AS16" s="67">
        <v>0</v>
      </c>
      <c r="BJ16" s="12" t="s">
        <v>5</v>
      </c>
      <c r="BK16" s="67">
        <f>AX59/AX60</f>
        <v>0.00014367145792132174</v>
      </c>
      <c r="BL16" s="67">
        <f>AY59/AY60</f>
        <v>0.056925414562119615</v>
      </c>
      <c r="BM16" s="67">
        <v>0</v>
      </c>
      <c r="CD16" s="12" t="s">
        <v>5</v>
      </c>
      <c r="CE16" s="67">
        <f>BR59/BR60</f>
        <v>6.732883608995727E-06</v>
      </c>
      <c r="CF16" s="67">
        <f>BS59/BS60</f>
        <v>0.05953370124009819</v>
      </c>
      <c r="CG16" s="67">
        <v>0</v>
      </c>
      <c r="CX16" s="12" t="s">
        <v>5</v>
      </c>
      <c r="CY16" s="67">
        <f>CL59/CL60</f>
        <v>2.818712387027079E-07</v>
      </c>
      <c r="CZ16" s="67">
        <f>CM59/CM60</f>
        <v>0.06129146537541655</v>
      </c>
      <c r="DA16" s="67">
        <v>0</v>
      </c>
      <c r="DR16" s="12" t="s">
        <v>5</v>
      </c>
      <c r="DS16" s="67">
        <f>DF59/DF60</f>
        <v>1.1294002726822289E-08</v>
      </c>
      <c r="DT16" s="67">
        <f>DG59/DG60</f>
        <v>0.06227487971859692</v>
      </c>
      <c r="DU16" s="67">
        <v>0</v>
      </c>
      <c r="EL16" s="12" t="s">
        <v>5</v>
      </c>
      <c r="EM16" s="67">
        <f>DZ59/DZ60</f>
        <v>4.448802375791384E-10</v>
      </c>
      <c r="EN16" s="67">
        <f>EA59/EA60</f>
        <v>0.06276512706432232</v>
      </c>
      <c r="EO16" s="67">
        <v>0</v>
      </c>
      <c r="FF16" s="12" t="s">
        <v>5</v>
      </c>
      <c r="FG16" s="67">
        <f>ET59/ET60</f>
        <v>1.7407400089113194E-11</v>
      </c>
      <c r="FH16" s="67">
        <f>EU59/EU60</f>
        <v>0.06299607860134569</v>
      </c>
      <c r="FI16" s="67">
        <v>0</v>
      </c>
      <c r="FZ16" s="12" t="s">
        <v>5</v>
      </c>
      <c r="GA16" s="67">
        <f>FN59/FN60</f>
        <v>6.792833021655822E-13</v>
      </c>
      <c r="GB16" s="67">
        <f>FO59/FO60</f>
        <v>0.06310205914764894</v>
      </c>
      <c r="GC16" s="67">
        <v>0</v>
      </c>
      <c r="GT16" s="12" t="s">
        <v>5</v>
      </c>
      <c r="GU16" s="67">
        <f>GH59/GH60</f>
        <v>2.6477519333253327E-14</v>
      </c>
      <c r="GV16" s="67">
        <f>GI59/GI60</f>
        <v>0.06315011130520955</v>
      </c>
      <c r="GW16" s="67">
        <v>0</v>
      </c>
      <c r="GY16" s="33"/>
      <c r="GZ16" s="33"/>
      <c r="HA16" s="33"/>
      <c r="HB16" s="33"/>
      <c r="HC16" s="33"/>
      <c r="HD16" s="33"/>
      <c r="HE16" s="33"/>
      <c r="HL16" s="55"/>
      <c r="HM16" s="55"/>
      <c r="HN16" s="29" t="s">
        <v>5</v>
      </c>
      <c r="HO16" s="67">
        <f>HB59/HB60</f>
        <v>1.031555986948238E-15</v>
      </c>
      <c r="HP16" s="67">
        <f>HC59/HC60</f>
        <v>0.06317177927352768</v>
      </c>
      <c r="HQ16" s="67">
        <v>0</v>
      </c>
    </row>
    <row r="17" spans="2:225" ht="13.5" customHeight="1" thickTop="1">
      <c r="B17" s="3"/>
      <c r="C17" s="7"/>
      <c r="D17" s="7"/>
      <c r="E17" s="7"/>
      <c r="F17" s="4"/>
      <c r="G17" s="4"/>
      <c r="H17" s="6"/>
      <c r="R17" s="34" t="s">
        <v>68</v>
      </c>
      <c r="S17" s="33"/>
      <c r="T17" s="33"/>
      <c r="U17" s="33"/>
      <c r="V17" s="35">
        <v>1</v>
      </c>
      <c r="W17" s="38" t="s">
        <v>64</v>
      </c>
      <c r="X17" s="39"/>
      <c r="Y17" s="39"/>
      <c r="AP17" s="35">
        <f>1+V17</f>
        <v>2</v>
      </c>
      <c r="AQ17" s="38" t="s">
        <v>65</v>
      </c>
      <c r="AR17" s="39"/>
      <c r="AS17" s="39"/>
      <c r="BJ17" s="35">
        <f>1+AP17</f>
        <v>3</v>
      </c>
      <c r="BK17" s="38" t="s">
        <v>65</v>
      </c>
      <c r="BL17" s="39"/>
      <c r="BM17" s="39"/>
      <c r="CD17" s="35">
        <f>1+BJ17</f>
        <v>4</v>
      </c>
      <c r="CE17" s="38" t="s">
        <v>65</v>
      </c>
      <c r="CF17" s="39"/>
      <c r="CG17" s="39"/>
      <c r="CX17" s="35">
        <f>1+CD17</f>
        <v>5</v>
      </c>
      <c r="CY17" s="38" t="s">
        <v>65</v>
      </c>
      <c r="CZ17" s="39"/>
      <c r="DA17" s="39"/>
      <c r="DR17" s="35">
        <f>1+CX17</f>
        <v>6</v>
      </c>
      <c r="DS17" s="38" t="s">
        <v>65</v>
      </c>
      <c r="DT17" s="39"/>
      <c r="DU17" s="39"/>
      <c r="EL17" s="35">
        <f>1+DR17</f>
        <v>7</v>
      </c>
      <c r="EM17" s="38" t="s">
        <v>65</v>
      </c>
      <c r="EN17" s="39"/>
      <c r="EO17" s="39"/>
      <c r="FF17" s="35">
        <f>1+EL17</f>
        <v>8</v>
      </c>
      <c r="FG17" s="38" t="s">
        <v>65</v>
      </c>
      <c r="FH17" s="39"/>
      <c r="FI17" s="39"/>
      <c r="FZ17" s="35">
        <f>1+FF17</f>
        <v>9</v>
      </c>
      <c r="GA17" s="38" t="s">
        <v>65</v>
      </c>
      <c r="GB17" s="39"/>
      <c r="GC17" s="39"/>
      <c r="GT17" s="35">
        <f>1+FZ17</f>
        <v>10</v>
      </c>
      <c r="GU17" s="38" t="s">
        <v>65</v>
      </c>
      <c r="GV17" s="39"/>
      <c r="GW17" s="39"/>
      <c r="GY17" s="33"/>
      <c r="GZ17" s="33"/>
      <c r="HA17" s="33"/>
      <c r="HB17" s="33"/>
      <c r="HC17" s="33"/>
      <c r="HD17" s="33"/>
      <c r="HE17" s="33"/>
      <c r="HL17" s="55"/>
      <c r="HM17" s="55"/>
      <c r="HN17" s="30"/>
      <c r="HO17" s="2"/>
      <c r="HP17" s="2"/>
      <c r="HQ17" s="2"/>
    </row>
    <row r="18" spans="2:231" ht="13.5" customHeight="1">
      <c r="B18" s="3"/>
      <c r="D18" s="5"/>
      <c r="F18" s="5"/>
      <c r="G18" s="49" t="s">
        <v>27</v>
      </c>
      <c r="H18" s="33"/>
      <c r="I18" s="34" t="s">
        <v>66</v>
      </c>
      <c r="J18" s="34" t="s">
        <v>67</v>
      </c>
      <c r="K18" s="33"/>
      <c r="M18" s="5"/>
      <c r="N18" s="5"/>
      <c r="O18" s="5"/>
      <c r="P18" s="5"/>
      <c r="Q18" s="5"/>
      <c r="R18" s="33"/>
      <c r="S18" s="33"/>
      <c r="T18" s="33"/>
      <c r="U18" s="33"/>
      <c r="V18" s="36"/>
      <c r="W18" s="40"/>
      <c r="X18" s="41"/>
      <c r="Y18" s="41"/>
      <c r="AP18" s="36"/>
      <c r="AQ18" s="40"/>
      <c r="AR18" s="41"/>
      <c r="AS18" s="41"/>
      <c r="BJ18" s="36"/>
      <c r="BK18" s="40"/>
      <c r="BL18" s="41"/>
      <c r="BM18" s="41"/>
      <c r="CD18" s="36"/>
      <c r="CE18" s="40"/>
      <c r="CF18" s="41"/>
      <c r="CG18" s="41"/>
      <c r="CX18" s="36"/>
      <c r="CY18" s="40"/>
      <c r="CZ18" s="41"/>
      <c r="DA18" s="41"/>
      <c r="DR18" s="36"/>
      <c r="DS18" s="40"/>
      <c r="DT18" s="41"/>
      <c r="DU18" s="41"/>
      <c r="EL18" s="36"/>
      <c r="EM18" s="40"/>
      <c r="EN18" s="41"/>
      <c r="EO18" s="41"/>
      <c r="FF18" s="36"/>
      <c r="FG18" s="40"/>
      <c r="FH18" s="41"/>
      <c r="FI18" s="41"/>
      <c r="FZ18" s="36"/>
      <c r="GA18" s="40"/>
      <c r="GB18" s="41"/>
      <c r="GC18" s="41"/>
      <c r="GT18" s="36"/>
      <c r="GU18" s="40"/>
      <c r="GV18" s="41"/>
      <c r="GW18" s="41"/>
      <c r="GY18" s="5"/>
      <c r="GZ18" s="24"/>
      <c r="HA18" s="24"/>
      <c r="HB18" s="24"/>
      <c r="HC18" s="24"/>
      <c r="HD18" s="24"/>
      <c r="HE18" s="24"/>
      <c r="HL18" s="55"/>
      <c r="HM18" s="55"/>
      <c r="HN18" s="48" t="s">
        <v>1</v>
      </c>
      <c r="HO18" s="60"/>
      <c r="HP18" s="60"/>
      <c r="HQ18" s="60"/>
      <c r="HR18" s="60"/>
      <c r="HS18" s="60"/>
      <c r="HT18" s="60"/>
      <c r="HU18" s="2"/>
      <c r="HV18" s="2"/>
      <c r="HW18" s="2"/>
    </row>
    <row r="19" spans="2:231" ht="12.75" customHeight="1">
      <c r="B19" s="3"/>
      <c r="C19" s="49" t="s">
        <v>31</v>
      </c>
      <c r="D19" s="33"/>
      <c r="E19" s="49" t="s">
        <v>42</v>
      </c>
      <c r="F19" s="33"/>
      <c r="G19" s="33"/>
      <c r="H19" s="33"/>
      <c r="I19" s="33"/>
      <c r="J19" s="33"/>
      <c r="K19" s="33"/>
      <c r="L19" s="34" t="s">
        <v>72</v>
      </c>
      <c r="M19" s="33"/>
      <c r="N19" s="33"/>
      <c r="O19" s="33"/>
      <c r="P19" s="33"/>
      <c r="Q19" s="33"/>
      <c r="R19" s="33"/>
      <c r="S19" s="33"/>
      <c r="T19" s="33"/>
      <c r="U19" s="33"/>
      <c r="V19" s="37"/>
      <c r="W19" s="42"/>
      <c r="X19" s="42"/>
      <c r="Y19" s="42"/>
      <c r="AP19" s="37"/>
      <c r="AQ19" s="42"/>
      <c r="AR19" s="42"/>
      <c r="AS19" s="42"/>
      <c r="BJ19" s="37"/>
      <c r="BK19" s="42"/>
      <c r="BL19" s="42"/>
      <c r="BM19" s="42"/>
      <c r="CD19" s="37"/>
      <c r="CE19" s="42"/>
      <c r="CF19" s="42"/>
      <c r="CG19" s="42"/>
      <c r="CX19" s="37"/>
      <c r="CY19" s="42"/>
      <c r="CZ19" s="42"/>
      <c r="DA19" s="42"/>
      <c r="DR19" s="37"/>
      <c r="DS19" s="42"/>
      <c r="DT19" s="42"/>
      <c r="DU19" s="42"/>
      <c r="EL19" s="37"/>
      <c r="EM19" s="42"/>
      <c r="EN19" s="42"/>
      <c r="EO19" s="42"/>
      <c r="FF19" s="37"/>
      <c r="FG19" s="42"/>
      <c r="FH19" s="42"/>
      <c r="FI19" s="42"/>
      <c r="FZ19" s="37"/>
      <c r="GA19" s="42"/>
      <c r="GB19" s="42"/>
      <c r="GC19" s="42"/>
      <c r="GT19" s="37"/>
      <c r="GU19" s="42"/>
      <c r="GV19" s="42"/>
      <c r="GW19" s="42"/>
      <c r="GY19" s="5"/>
      <c r="GZ19" s="32" t="s">
        <v>29</v>
      </c>
      <c r="HA19" s="32"/>
      <c r="HB19" s="32"/>
      <c r="HC19" s="32"/>
      <c r="HD19" s="32"/>
      <c r="HE19" s="32"/>
      <c r="HL19" s="55"/>
      <c r="HM19" s="55"/>
      <c r="HN19" s="61"/>
      <c r="HO19" s="60"/>
      <c r="HP19" s="60"/>
      <c r="HQ19" s="60"/>
      <c r="HR19" s="60"/>
      <c r="HS19" s="60"/>
      <c r="HT19" s="60"/>
      <c r="HU19" s="2"/>
      <c r="HV19" s="2"/>
      <c r="HW19" s="2"/>
    </row>
    <row r="20" spans="2:231" ht="12.75" customHeight="1">
      <c r="B20" s="3"/>
      <c r="C20" s="33"/>
      <c r="D20" s="33"/>
      <c r="E20" s="33"/>
      <c r="F20" s="33"/>
      <c r="G20" s="33"/>
      <c r="H20" s="33"/>
      <c r="I20" s="33"/>
      <c r="J20" s="33"/>
      <c r="K20" s="33"/>
      <c r="L20" s="33"/>
      <c r="M20" s="33"/>
      <c r="N20" s="33"/>
      <c r="O20" s="33"/>
      <c r="P20" s="33"/>
      <c r="Q20" s="33"/>
      <c r="R20" s="33"/>
      <c r="S20" s="33"/>
      <c r="T20" s="33"/>
      <c r="U20" s="33"/>
      <c r="V20" s="3"/>
      <c r="AP20" s="3"/>
      <c r="BJ20" s="3"/>
      <c r="CD20" s="3"/>
      <c r="CX20" s="3"/>
      <c r="DR20" s="3"/>
      <c r="EL20" s="3"/>
      <c r="FF20" s="3"/>
      <c r="FZ20" s="3"/>
      <c r="GT20" s="3"/>
      <c r="GU20" s="54" t="s">
        <v>63</v>
      </c>
      <c r="GV20" s="54"/>
      <c r="GW20" s="54"/>
      <c r="GX20" s="54"/>
      <c r="GY20" s="5"/>
      <c r="GZ20" s="32"/>
      <c r="HA20" s="32"/>
      <c r="HB20" s="32"/>
      <c r="HC20" s="32"/>
      <c r="HD20" s="32"/>
      <c r="HE20" s="32"/>
      <c r="HL20" s="55"/>
      <c r="HM20" s="55"/>
      <c r="HN20" s="61"/>
      <c r="HO20" s="60"/>
      <c r="HP20" s="60"/>
      <c r="HQ20" s="60"/>
      <c r="HR20" s="60"/>
      <c r="HS20" s="60"/>
      <c r="HT20" s="60"/>
      <c r="HU20" s="2"/>
      <c r="HV20" s="2"/>
      <c r="HW20" s="2"/>
    </row>
    <row r="21" spans="2:231" ht="12.75">
      <c r="B21" s="3"/>
      <c r="C21" s="33"/>
      <c r="D21" s="33"/>
      <c r="E21" s="33"/>
      <c r="F21" s="33"/>
      <c r="G21" s="33"/>
      <c r="H21" s="33"/>
      <c r="I21" s="33"/>
      <c r="J21" s="33"/>
      <c r="K21" s="33"/>
      <c r="L21" s="33"/>
      <c r="M21" s="33"/>
      <c r="N21" s="33"/>
      <c r="O21" s="33"/>
      <c r="P21" s="33"/>
      <c r="Q21" s="33"/>
      <c r="R21" s="33"/>
      <c r="S21" s="33"/>
      <c r="T21" s="33"/>
      <c r="U21" s="33"/>
      <c r="V21" s="3"/>
      <c r="W21" s="34" t="s">
        <v>36</v>
      </c>
      <c r="X21" s="44"/>
      <c r="Y21" s="44"/>
      <c r="Z21" s="44"/>
      <c r="AA21" s="44"/>
      <c r="AP21" s="3"/>
      <c r="BJ21" s="3"/>
      <c r="CD21" s="3"/>
      <c r="CX21" s="3"/>
      <c r="DR21" s="3"/>
      <c r="EL21" s="3"/>
      <c r="FF21" s="3"/>
      <c r="FZ21" s="3"/>
      <c r="GT21" s="3"/>
      <c r="GU21" s="54"/>
      <c r="GV21" s="54"/>
      <c r="GW21" s="54"/>
      <c r="GX21" s="54"/>
      <c r="GY21" s="5"/>
      <c r="GZ21" s="32"/>
      <c r="HA21" s="32"/>
      <c r="HB21" s="32"/>
      <c r="HC21" s="32"/>
      <c r="HD21" s="32"/>
      <c r="HE21" s="32"/>
      <c r="HN21" s="26"/>
      <c r="HO21" s="2"/>
      <c r="HP21" s="2"/>
      <c r="HQ21" s="2"/>
      <c r="HR21" s="2"/>
      <c r="HS21" s="2"/>
      <c r="HT21" s="2"/>
      <c r="HU21" s="2"/>
      <c r="HV21" s="2"/>
      <c r="HW21" s="2"/>
    </row>
    <row r="22" spans="2:231" ht="12.75" customHeight="1" thickBot="1">
      <c r="B22" s="3"/>
      <c r="C22" s="33"/>
      <c r="D22" s="33"/>
      <c r="E22" s="33"/>
      <c r="F22" s="33"/>
      <c r="G22" s="33"/>
      <c r="H22" s="33"/>
      <c r="I22" s="33"/>
      <c r="J22" s="33"/>
      <c r="K22" s="33"/>
      <c r="L22" s="33"/>
      <c r="M22" s="33"/>
      <c r="N22" s="33"/>
      <c r="O22" s="33"/>
      <c r="P22" s="33"/>
      <c r="Q22" s="33"/>
      <c r="R22" s="33"/>
      <c r="S22" s="33"/>
      <c r="T22" s="33"/>
      <c r="U22" s="33"/>
      <c r="V22" s="3"/>
      <c r="W22" s="44"/>
      <c r="X22" s="44"/>
      <c r="Y22" s="44"/>
      <c r="Z22" s="44"/>
      <c r="AA22" s="44"/>
      <c r="AP22" s="3"/>
      <c r="BJ22" s="3"/>
      <c r="CD22" s="3"/>
      <c r="CX22" s="3"/>
      <c r="DR22" s="3"/>
      <c r="EL22" s="3"/>
      <c r="FF22" s="3"/>
      <c r="FZ22" s="3"/>
      <c r="GT22" s="3"/>
      <c r="GU22" s="54"/>
      <c r="GV22" s="54"/>
      <c r="GW22" s="54"/>
      <c r="GX22" s="54"/>
      <c r="GY22" s="5"/>
      <c r="GZ22" s="32"/>
      <c r="HA22" s="32"/>
      <c r="HB22" s="32"/>
      <c r="HC22" s="32"/>
      <c r="HD22" s="32"/>
      <c r="HE22" s="32"/>
      <c r="HN22" s="26"/>
      <c r="HO22" s="13" t="s">
        <v>16</v>
      </c>
      <c r="HP22" s="13" t="s">
        <v>17</v>
      </c>
      <c r="HQ22" s="13" t="s">
        <v>6</v>
      </c>
      <c r="HR22" s="31"/>
      <c r="HS22" s="31"/>
      <c r="HT22" s="2"/>
      <c r="HU22" s="2"/>
      <c r="HV22" s="2"/>
      <c r="HW22" s="2"/>
    </row>
    <row r="23" spans="2:231" ht="13.5" thickTop="1">
      <c r="B23" s="3"/>
      <c r="C23" s="33"/>
      <c r="D23" s="33"/>
      <c r="E23" s="33"/>
      <c r="F23" s="33"/>
      <c r="G23" s="33"/>
      <c r="H23" s="33"/>
      <c r="I23" s="33"/>
      <c r="J23" s="33"/>
      <c r="K23" s="33"/>
      <c r="L23" s="33"/>
      <c r="M23" s="33"/>
      <c r="N23" s="33"/>
      <c r="O23" s="33"/>
      <c r="P23" s="33"/>
      <c r="Q23" s="33"/>
      <c r="R23" s="33"/>
      <c r="S23" s="33"/>
      <c r="T23" s="33"/>
      <c r="U23" s="33"/>
      <c r="V23" s="3"/>
      <c r="W23" s="44"/>
      <c r="X23" s="44"/>
      <c r="Y23" s="44"/>
      <c r="Z23" s="44"/>
      <c r="AA23" s="44"/>
      <c r="AP23" s="3"/>
      <c r="BJ23" s="3"/>
      <c r="CD23" s="3"/>
      <c r="CX23" s="3"/>
      <c r="DR23" s="3"/>
      <c r="EL23" s="3"/>
      <c r="FF23" s="3"/>
      <c r="FZ23" s="3"/>
      <c r="GT23" s="3"/>
      <c r="GU23" s="54"/>
      <c r="GV23" s="54"/>
      <c r="GW23" s="54"/>
      <c r="GX23" s="54"/>
      <c r="GZ23" s="32"/>
      <c r="HA23" s="32"/>
      <c r="HB23" s="32"/>
      <c r="HC23" s="32"/>
      <c r="HD23" s="32"/>
      <c r="HE23" s="32"/>
      <c r="HN23" s="27" t="s">
        <v>2</v>
      </c>
      <c r="HO23" s="68">
        <v>0.7</v>
      </c>
      <c r="HP23" s="68">
        <v>0.1</v>
      </c>
      <c r="HQ23" s="68"/>
      <c r="HR23" s="2"/>
      <c r="HS23" s="2"/>
      <c r="HT23" s="2"/>
      <c r="HU23" s="2"/>
      <c r="HV23" s="2"/>
      <c r="HW23" s="2"/>
    </row>
    <row r="24" spans="2:231" ht="12.75">
      <c r="B24" s="3"/>
      <c r="C24" s="33"/>
      <c r="D24" s="33"/>
      <c r="E24" s="33"/>
      <c r="F24" s="33"/>
      <c r="G24" s="33"/>
      <c r="H24" s="33"/>
      <c r="I24" s="33"/>
      <c r="J24" s="33"/>
      <c r="K24" s="33"/>
      <c r="L24" s="33"/>
      <c r="M24" s="33"/>
      <c r="N24" s="33"/>
      <c r="O24" s="33"/>
      <c r="P24" s="33"/>
      <c r="Q24" s="33"/>
      <c r="R24" s="33"/>
      <c r="S24" s="33"/>
      <c r="T24" s="33"/>
      <c r="U24" s="33"/>
      <c r="V24" s="3"/>
      <c r="W24" s="44"/>
      <c r="X24" s="44"/>
      <c r="Y24" s="44"/>
      <c r="Z24" s="44"/>
      <c r="AA24" s="44"/>
      <c r="AP24" s="3"/>
      <c r="BJ24" s="3"/>
      <c r="CD24" s="3"/>
      <c r="CX24" s="3"/>
      <c r="DR24" s="3"/>
      <c r="EL24" s="3"/>
      <c r="FF24" s="3"/>
      <c r="FZ24" s="3"/>
      <c r="GT24" s="3"/>
      <c r="GU24" s="17"/>
      <c r="GV24" s="17"/>
      <c r="GW24" s="17"/>
      <c r="GX24" s="17"/>
      <c r="GZ24" s="32"/>
      <c r="HA24" s="32"/>
      <c r="HB24" s="32"/>
      <c r="HC24" s="32"/>
      <c r="HD24" s="32"/>
      <c r="HE24" s="32"/>
      <c r="HN24" s="28" t="s">
        <v>3</v>
      </c>
      <c r="HO24" s="69">
        <v>0.2</v>
      </c>
      <c r="HP24" s="69">
        <v>0.2</v>
      </c>
      <c r="HQ24" s="69"/>
      <c r="HR24" s="2"/>
      <c r="HS24" s="2"/>
      <c r="HT24" s="2"/>
      <c r="HU24" s="2"/>
      <c r="HV24" s="2"/>
      <c r="HW24" s="2"/>
    </row>
    <row r="25" spans="2:231" ht="12.75" customHeight="1" thickBot="1">
      <c r="B25" s="46" t="s">
        <v>7</v>
      </c>
      <c r="C25" s="33"/>
      <c r="D25" s="33"/>
      <c r="E25" s="33"/>
      <c r="F25" s="33"/>
      <c r="G25" s="33"/>
      <c r="H25" s="33"/>
      <c r="I25" s="45" t="s">
        <v>24</v>
      </c>
      <c r="J25" s="33"/>
      <c r="K25" s="33"/>
      <c r="L25" s="33"/>
      <c r="M25" s="33"/>
      <c r="N25" s="33"/>
      <c r="O25" s="33"/>
      <c r="P25" s="33"/>
      <c r="Q25" s="33"/>
      <c r="R25" s="33"/>
      <c r="S25" s="33"/>
      <c r="T25" s="33"/>
      <c r="U25" s="33"/>
      <c r="AC25" s="45" t="s">
        <v>24</v>
      </c>
      <c r="AW25" s="45" t="s">
        <v>24</v>
      </c>
      <c r="BQ25" s="45" t="s">
        <v>24</v>
      </c>
      <c r="CK25" s="45" t="s">
        <v>24</v>
      </c>
      <c r="DE25" s="45" t="s">
        <v>24</v>
      </c>
      <c r="DY25" s="45" t="s">
        <v>24</v>
      </c>
      <c r="ES25" s="45" t="s">
        <v>24</v>
      </c>
      <c r="FM25" s="45" t="s">
        <v>24</v>
      </c>
      <c r="GG25" s="45" t="s">
        <v>24</v>
      </c>
      <c r="HA25" s="45" t="s">
        <v>24</v>
      </c>
      <c r="HN25" s="28" t="s">
        <v>4</v>
      </c>
      <c r="HO25" s="69">
        <v>0.1</v>
      </c>
      <c r="HP25" s="69">
        <v>0.7</v>
      </c>
      <c r="HQ25" s="69"/>
      <c r="HR25" s="2"/>
      <c r="HS25" s="2"/>
      <c r="HT25" s="2"/>
      <c r="HU25" s="2"/>
      <c r="HV25" s="2"/>
      <c r="HW25" s="2"/>
    </row>
    <row r="26" spans="1:231" ht="13.5" thickTop="1">
      <c r="A26" s="8" t="s">
        <v>19</v>
      </c>
      <c r="B26" s="44"/>
      <c r="C26" s="9" t="s">
        <v>8</v>
      </c>
      <c r="D26" s="9" t="s">
        <v>9</v>
      </c>
      <c r="E26" s="9" t="s">
        <v>10</v>
      </c>
      <c r="F26" s="9" t="s">
        <v>11</v>
      </c>
      <c r="G26" s="9" t="s">
        <v>12</v>
      </c>
      <c r="H26" s="9" t="s">
        <v>13</v>
      </c>
      <c r="I26" s="46"/>
      <c r="J26" s="8" t="s">
        <v>50</v>
      </c>
      <c r="K26" s="8" t="s">
        <v>51</v>
      </c>
      <c r="L26" s="8" t="s">
        <v>56</v>
      </c>
      <c r="M26" s="8" t="s">
        <v>57</v>
      </c>
      <c r="N26" s="8" t="s">
        <v>58</v>
      </c>
      <c r="O26" s="8" t="s">
        <v>59</v>
      </c>
      <c r="P26" s="8" t="s">
        <v>60</v>
      </c>
      <c r="Q26" s="8" t="s">
        <v>61</v>
      </c>
      <c r="R26" s="8" t="s">
        <v>52</v>
      </c>
      <c r="S26" s="8" t="s">
        <v>53</v>
      </c>
      <c r="T26" s="8" t="s">
        <v>54</v>
      </c>
      <c r="U26" s="8" t="s">
        <v>55</v>
      </c>
      <c r="V26" s="19"/>
      <c r="W26" s="9" t="s">
        <v>8</v>
      </c>
      <c r="X26" s="9" t="s">
        <v>9</v>
      </c>
      <c r="Y26" s="9" t="s">
        <v>10</v>
      </c>
      <c r="Z26" s="9" t="s">
        <v>11</v>
      </c>
      <c r="AA26" s="9" t="s">
        <v>12</v>
      </c>
      <c r="AB26" s="9" t="s">
        <v>13</v>
      </c>
      <c r="AC26" s="46"/>
      <c r="AD26" s="8" t="s">
        <v>50</v>
      </c>
      <c r="AE26" s="8" t="s">
        <v>51</v>
      </c>
      <c r="AF26" s="8" t="s">
        <v>56</v>
      </c>
      <c r="AG26" s="8" t="s">
        <v>57</v>
      </c>
      <c r="AH26" s="8" t="s">
        <v>58</v>
      </c>
      <c r="AI26" s="8" t="s">
        <v>59</v>
      </c>
      <c r="AJ26" s="8" t="s">
        <v>60</v>
      </c>
      <c r="AK26" s="8" t="s">
        <v>61</v>
      </c>
      <c r="AL26" s="8" t="s">
        <v>52</v>
      </c>
      <c r="AM26" s="8" t="s">
        <v>53</v>
      </c>
      <c r="AN26" s="8" t="s">
        <v>54</v>
      </c>
      <c r="AO26" s="8" t="s">
        <v>55</v>
      </c>
      <c r="AP26" s="19"/>
      <c r="AQ26" s="9" t="s">
        <v>8</v>
      </c>
      <c r="AR26" s="9" t="s">
        <v>9</v>
      </c>
      <c r="AS26" s="9" t="s">
        <v>10</v>
      </c>
      <c r="AT26" s="9" t="s">
        <v>11</v>
      </c>
      <c r="AU26" s="9" t="s">
        <v>12</v>
      </c>
      <c r="AV26" s="9" t="s">
        <v>13</v>
      </c>
      <c r="AW26" s="46"/>
      <c r="AX26" s="8" t="s">
        <v>50</v>
      </c>
      <c r="AY26" s="8" t="s">
        <v>51</v>
      </c>
      <c r="AZ26" s="8" t="s">
        <v>56</v>
      </c>
      <c r="BA26" s="8" t="s">
        <v>57</v>
      </c>
      <c r="BB26" s="8" t="s">
        <v>58</v>
      </c>
      <c r="BC26" s="8" t="s">
        <v>59</v>
      </c>
      <c r="BD26" s="8" t="s">
        <v>60</v>
      </c>
      <c r="BE26" s="8" t="s">
        <v>61</v>
      </c>
      <c r="BF26" s="8" t="s">
        <v>52</v>
      </c>
      <c r="BG26" s="8" t="s">
        <v>53</v>
      </c>
      <c r="BH26" s="8" t="s">
        <v>54</v>
      </c>
      <c r="BI26" s="8" t="s">
        <v>55</v>
      </c>
      <c r="BJ26" s="19"/>
      <c r="BK26" s="9" t="s">
        <v>8</v>
      </c>
      <c r="BL26" s="9" t="s">
        <v>9</v>
      </c>
      <c r="BM26" s="9" t="s">
        <v>10</v>
      </c>
      <c r="BN26" s="9" t="s">
        <v>11</v>
      </c>
      <c r="BO26" s="9" t="s">
        <v>12</v>
      </c>
      <c r="BP26" s="9" t="s">
        <v>13</v>
      </c>
      <c r="BQ26" s="46"/>
      <c r="BR26" s="8" t="s">
        <v>50</v>
      </c>
      <c r="BS26" s="8" t="s">
        <v>51</v>
      </c>
      <c r="BT26" s="8" t="s">
        <v>56</v>
      </c>
      <c r="BU26" s="8" t="s">
        <v>57</v>
      </c>
      <c r="BV26" s="8" t="s">
        <v>58</v>
      </c>
      <c r="BW26" s="8" t="s">
        <v>59</v>
      </c>
      <c r="BX26" s="8" t="s">
        <v>60</v>
      </c>
      <c r="BY26" s="8" t="s">
        <v>61</v>
      </c>
      <c r="BZ26" s="8" t="s">
        <v>52</v>
      </c>
      <c r="CA26" s="8" t="s">
        <v>53</v>
      </c>
      <c r="CB26" s="8" t="s">
        <v>54</v>
      </c>
      <c r="CC26" s="8" t="s">
        <v>55</v>
      </c>
      <c r="CD26" s="19"/>
      <c r="CE26" s="9" t="s">
        <v>8</v>
      </c>
      <c r="CF26" s="9" t="s">
        <v>9</v>
      </c>
      <c r="CG26" s="9" t="s">
        <v>10</v>
      </c>
      <c r="CH26" s="9" t="s">
        <v>11</v>
      </c>
      <c r="CI26" s="9" t="s">
        <v>12</v>
      </c>
      <c r="CJ26" s="9" t="s">
        <v>13</v>
      </c>
      <c r="CK26" s="45"/>
      <c r="CL26" s="8" t="s">
        <v>50</v>
      </c>
      <c r="CM26" s="8" t="s">
        <v>51</v>
      </c>
      <c r="CN26" s="8" t="s">
        <v>56</v>
      </c>
      <c r="CO26" s="8" t="s">
        <v>57</v>
      </c>
      <c r="CP26" s="8" t="s">
        <v>58</v>
      </c>
      <c r="CQ26" s="8" t="s">
        <v>59</v>
      </c>
      <c r="CR26" s="8" t="s">
        <v>60</v>
      </c>
      <c r="CS26" s="8" t="s">
        <v>61</v>
      </c>
      <c r="CT26" s="8" t="s">
        <v>52</v>
      </c>
      <c r="CU26" s="8" t="s">
        <v>53</v>
      </c>
      <c r="CV26" s="8" t="s">
        <v>54</v>
      </c>
      <c r="CW26" s="8" t="s">
        <v>55</v>
      </c>
      <c r="CX26" s="19"/>
      <c r="CY26" s="9" t="s">
        <v>8</v>
      </c>
      <c r="CZ26" s="9" t="s">
        <v>9</v>
      </c>
      <c r="DA26" s="9" t="s">
        <v>10</v>
      </c>
      <c r="DB26" s="9" t="s">
        <v>11</v>
      </c>
      <c r="DC26" s="9" t="s">
        <v>12</v>
      </c>
      <c r="DD26" s="9" t="s">
        <v>13</v>
      </c>
      <c r="DE26" s="45"/>
      <c r="DF26" s="8" t="s">
        <v>50</v>
      </c>
      <c r="DG26" s="8" t="s">
        <v>51</v>
      </c>
      <c r="DH26" s="8" t="s">
        <v>56</v>
      </c>
      <c r="DI26" s="8" t="s">
        <v>57</v>
      </c>
      <c r="DJ26" s="8" t="s">
        <v>58</v>
      </c>
      <c r="DK26" s="8" t="s">
        <v>59</v>
      </c>
      <c r="DL26" s="8" t="s">
        <v>60</v>
      </c>
      <c r="DM26" s="8" t="s">
        <v>61</v>
      </c>
      <c r="DN26" s="8" t="s">
        <v>52</v>
      </c>
      <c r="DO26" s="8" t="s">
        <v>53</v>
      </c>
      <c r="DP26" s="8" t="s">
        <v>54</v>
      </c>
      <c r="DQ26" s="8" t="s">
        <v>55</v>
      </c>
      <c r="DR26" s="19"/>
      <c r="DS26" s="9" t="s">
        <v>8</v>
      </c>
      <c r="DT26" s="9" t="s">
        <v>9</v>
      </c>
      <c r="DU26" s="9" t="s">
        <v>10</v>
      </c>
      <c r="DV26" s="9" t="s">
        <v>11</v>
      </c>
      <c r="DW26" s="9" t="s">
        <v>12</v>
      </c>
      <c r="DX26" s="9" t="s">
        <v>13</v>
      </c>
      <c r="DY26" s="46"/>
      <c r="DZ26" s="8" t="s">
        <v>50</v>
      </c>
      <c r="EA26" s="8" t="s">
        <v>51</v>
      </c>
      <c r="EB26" s="8" t="s">
        <v>56</v>
      </c>
      <c r="EC26" s="8" t="s">
        <v>57</v>
      </c>
      <c r="ED26" s="8" t="s">
        <v>58</v>
      </c>
      <c r="EE26" s="8" t="s">
        <v>59</v>
      </c>
      <c r="EF26" s="8" t="s">
        <v>60</v>
      </c>
      <c r="EG26" s="8" t="s">
        <v>61</v>
      </c>
      <c r="EH26" s="8" t="s">
        <v>52</v>
      </c>
      <c r="EI26" s="8" t="s">
        <v>53</v>
      </c>
      <c r="EJ26" s="8" t="s">
        <v>54</v>
      </c>
      <c r="EK26" s="8" t="s">
        <v>55</v>
      </c>
      <c r="EL26" s="19"/>
      <c r="EM26" s="9" t="s">
        <v>8</v>
      </c>
      <c r="EN26" s="9" t="s">
        <v>9</v>
      </c>
      <c r="EO26" s="9" t="s">
        <v>10</v>
      </c>
      <c r="EP26" s="9" t="s">
        <v>11</v>
      </c>
      <c r="EQ26" s="9" t="s">
        <v>12</v>
      </c>
      <c r="ER26" s="9" t="s">
        <v>13</v>
      </c>
      <c r="ES26" s="46"/>
      <c r="ET26" s="8" t="s">
        <v>50</v>
      </c>
      <c r="EU26" s="8" t="s">
        <v>51</v>
      </c>
      <c r="EV26" s="8" t="s">
        <v>56</v>
      </c>
      <c r="EW26" s="8" t="s">
        <v>57</v>
      </c>
      <c r="EX26" s="8" t="s">
        <v>58</v>
      </c>
      <c r="EY26" s="8" t="s">
        <v>59</v>
      </c>
      <c r="EZ26" s="8" t="s">
        <v>60</v>
      </c>
      <c r="FA26" s="8" t="s">
        <v>61</v>
      </c>
      <c r="FB26" s="8" t="s">
        <v>52</v>
      </c>
      <c r="FC26" s="8" t="s">
        <v>53</v>
      </c>
      <c r="FD26" s="8" t="s">
        <v>54</v>
      </c>
      <c r="FE26" s="8" t="s">
        <v>55</v>
      </c>
      <c r="FF26" s="19"/>
      <c r="FG26" s="9" t="s">
        <v>8</v>
      </c>
      <c r="FH26" s="9" t="s">
        <v>9</v>
      </c>
      <c r="FI26" s="9" t="s">
        <v>10</v>
      </c>
      <c r="FJ26" s="9" t="s">
        <v>11</v>
      </c>
      <c r="FK26" s="9" t="s">
        <v>12</v>
      </c>
      <c r="FL26" s="9" t="s">
        <v>13</v>
      </c>
      <c r="FM26" s="46"/>
      <c r="FN26" s="8" t="s">
        <v>50</v>
      </c>
      <c r="FO26" s="8" t="s">
        <v>51</v>
      </c>
      <c r="FP26" s="8" t="s">
        <v>56</v>
      </c>
      <c r="FQ26" s="8" t="s">
        <v>57</v>
      </c>
      <c r="FR26" s="8" t="s">
        <v>58</v>
      </c>
      <c r="FS26" s="8" t="s">
        <v>59</v>
      </c>
      <c r="FT26" s="8" t="s">
        <v>60</v>
      </c>
      <c r="FU26" s="8" t="s">
        <v>61</v>
      </c>
      <c r="FV26" s="8" t="s">
        <v>52</v>
      </c>
      <c r="FW26" s="8" t="s">
        <v>53</v>
      </c>
      <c r="FX26" s="8" t="s">
        <v>54</v>
      </c>
      <c r="FY26" s="8" t="s">
        <v>55</v>
      </c>
      <c r="FZ26" s="19"/>
      <c r="GA26" s="9" t="s">
        <v>8</v>
      </c>
      <c r="GB26" s="9" t="s">
        <v>9</v>
      </c>
      <c r="GC26" s="9" t="s">
        <v>10</v>
      </c>
      <c r="GD26" s="9" t="s">
        <v>11</v>
      </c>
      <c r="GE26" s="9" t="s">
        <v>12</v>
      </c>
      <c r="GF26" s="9" t="s">
        <v>13</v>
      </c>
      <c r="GG26" s="46"/>
      <c r="GH26" s="8" t="s">
        <v>50</v>
      </c>
      <c r="GI26" s="8" t="s">
        <v>51</v>
      </c>
      <c r="GJ26" s="8" t="s">
        <v>56</v>
      </c>
      <c r="GK26" s="8" t="s">
        <v>57</v>
      </c>
      <c r="GL26" s="8" t="s">
        <v>58</v>
      </c>
      <c r="GM26" s="8" t="s">
        <v>59</v>
      </c>
      <c r="GN26" s="8" t="s">
        <v>60</v>
      </c>
      <c r="GO26" s="8" t="s">
        <v>61</v>
      </c>
      <c r="GP26" s="8" t="s">
        <v>52</v>
      </c>
      <c r="GQ26" s="8" t="s">
        <v>53</v>
      </c>
      <c r="GR26" s="8" t="s">
        <v>54</v>
      </c>
      <c r="GS26" s="8" t="s">
        <v>55</v>
      </c>
      <c r="GT26" s="19"/>
      <c r="GU26" s="9" t="s">
        <v>8</v>
      </c>
      <c r="GV26" s="9" t="s">
        <v>9</v>
      </c>
      <c r="GW26" s="9" t="s">
        <v>10</v>
      </c>
      <c r="GX26" s="9" t="s">
        <v>11</v>
      </c>
      <c r="GY26" s="9" t="s">
        <v>12</v>
      </c>
      <c r="GZ26" s="9" t="s">
        <v>13</v>
      </c>
      <c r="HA26" s="46"/>
      <c r="HB26" s="8" t="s">
        <v>50</v>
      </c>
      <c r="HC26" s="8" t="s">
        <v>51</v>
      </c>
      <c r="HD26" s="8" t="s">
        <v>56</v>
      </c>
      <c r="HE26" s="8" t="s">
        <v>57</v>
      </c>
      <c r="HF26" s="8" t="s">
        <v>58</v>
      </c>
      <c r="HG26" s="8" t="s">
        <v>59</v>
      </c>
      <c r="HH26" s="8" t="s">
        <v>60</v>
      </c>
      <c r="HI26" s="8" t="s">
        <v>61</v>
      </c>
      <c r="HJ26" s="8" t="s">
        <v>52</v>
      </c>
      <c r="HK26" s="8" t="s">
        <v>53</v>
      </c>
      <c r="HL26" s="8" t="s">
        <v>54</v>
      </c>
      <c r="HM26" s="8" t="s">
        <v>55</v>
      </c>
      <c r="HN26" s="27" t="s">
        <v>14</v>
      </c>
      <c r="HO26" s="68">
        <v>0.45</v>
      </c>
      <c r="HP26" s="68">
        <v>0.45</v>
      </c>
      <c r="HQ26" s="68">
        <v>0.5</v>
      </c>
      <c r="HR26" s="58" t="s">
        <v>37</v>
      </c>
      <c r="HS26" s="58"/>
      <c r="HT26" s="58"/>
      <c r="HU26" s="2"/>
      <c r="HV26" s="2"/>
      <c r="HW26" s="2"/>
    </row>
    <row r="27" spans="1:231" ht="12.75">
      <c r="A27">
        <v>1</v>
      </c>
      <c r="B27" s="22">
        <v>2</v>
      </c>
      <c r="C27" s="18">
        <f>E$14*INDEX(C$11:C$13,$B27,1)</f>
        <v>0.1</v>
      </c>
      <c r="D27" s="18">
        <f>E$15*INDEX(D$11:D$13,$B27,1)</f>
        <v>0.1</v>
      </c>
      <c r="E27" s="18">
        <f>C$14*E28*INDEX(C$11:C$13,$B28,1)+C$15*F28*INDEX(D$11:D$13,$B28,1)</f>
        <v>1.1779840401283307E-18</v>
      </c>
      <c r="F27" s="18">
        <f aca="true" t="shared" si="1" ref="F27:F58">D$14*E28*INDEX(C$11:C$13,$B28,1)+D$15*F28*INDEX(D$11:D$13,$B28,1)</f>
        <v>7.949580868164729E-18</v>
      </c>
      <c r="G27" s="18">
        <f>C27*E27</f>
        <v>1.1779840401283308E-19</v>
      </c>
      <c r="H27" s="18">
        <f>D27*F27</f>
        <v>7.949580868164729E-19</v>
      </c>
      <c r="I27" s="18">
        <f>G27+H27</f>
        <v>9.12756490829306E-19</v>
      </c>
      <c r="J27" s="19">
        <f>G27/I27</f>
        <v>0.12905786504547845</v>
      </c>
      <c r="K27" s="19">
        <f>H27/I27</f>
        <v>0.8709421349545214</v>
      </c>
      <c r="L27" s="19">
        <f aca="true" t="shared" si="2" ref="L27:L59">IF($B27=1,J27,0)</f>
        <v>0</v>
      </c>
      <c r="M27" s="19">
        <f aca="true" t="shared" si="3" ref="M27:M59">IF($B27=2,J27,0)</f>
        <v>0.12905786504547845</v>
      </c>
      <c r="N27" s="19">
        <f aca="true" t="shared" si="4" ref="N27:N59">IF($B27=3,J27,0)</f>
        <v>0</v>
      </c>
      <c r="O27" s="19">
        <f aca="true" t="shared" si="5" ref="O27:O59">IF($B27=1,K27,0)</f>
        <v>0</v>
      </c>
      <c r="P27" s="19">
        <f aca="true" t="shared" si="6" ref="P27:P59">IF($B27=2,K27,0)</f>
        <v>0.8709421349545214</v>
      </c>
      <c r="Q27" s="19">
        <f aca="true" t="shared" si="7" ref="Q27:Q59">IF($B27=3,K27,0)</f>
        <v>0</v>
      </c>
      <c r="R27" s="20" t="e">
        <f>#N/A</f>
        <v>#N/A</v>
      </c>
      <c r="S27" s="19" t="e">
        <f>#N/A</f>
        <v>#N/A</v>
      </c>
      <c r="T27" s="19" t="e">
        <v>#N/A</v>
      </c>
      <c r="U27" s="19" t="e">
        <v>#N/A</v>
      </c>
      <c r="V27" s="23"/>
      <c r="W27" s="18">
        <f>Y$14*INDEX(W$11:W$13,$B27,1)</f>
        <v>0.0282403692531664</v>
      </c>
      <c r="X27" s="18">
        <f>Y$15*INDEX(X$11:X$13,$B27,1)</f>
        <v>0.3702257755102004</v>
      </c>
      <c r="Y27" s="18">
        <f>W$14*Y28*INDEX(W$11:W$13,$B28,1)+W$15*Z28*INDEX(X$11:X$13,$B28,1)</f>
        <v>4.7147033706562734E-17</v>
      </c>
      <c r="Z27" s="18">
        <f>X$14*Y28*INDEX(W$11:W$13,$B28,1)+X$15*Z28*INDEX(X$11:X$13,$B28,1)</f>
        <v>2.946385536049931E-16</v>
      </c>
      <c r="AA27" s="18">
        <f>W27*Y27</f>
        <v>1.331449641064814E-18</v>
      </c>
      <c r="AB27" s="18">
        <f>X27*Z27</f>
        <v>1.0908278700361234E-16</v>
      </c>
      <c r="AC27" s="18">
        <f>AA27+AB27</f>
        <v>1.1041423664467715E-16</v>
      </c>
      <c r="AD27" s="19">
        <f>AA27/AC27</f>
        <v>0.012058677227915251</v>
      </c>
      <c r="AE27" s="19">
        <f>AB27/AC27</f>
        <v>0.9879413227720848</v>
      </c>
      <c r="AF27" s="19">
        <f aca="true" t="shared" si="8" ref="AF27:AF59">IF($B27=1,AD27,0)</f>
        <v>0</v>
      </c>
      <c r="AG27" s="19">
        <f aca="true" t="shared" si="9" ref="AG27:AG59">IF($B27=2,AD27,0)</f>
        <v>0.012058677227915251</v>
      </c>
      <c r="AH27" s="19">
        <f aca="true" t="shared" si="10" ref="AH27:AH59">IF($B27=3,AD27,0)</f>
        <v>0</v>
      </c>
      <c r="AI27" s="19">
        <f aca="true" t="shared" si="11" ref="AI27:AI59">IF($B27=1,AE27,0)</f>
        <v>0</v>
      </c>
      <c r="AJ27" s="19">
        <f aca="true" t="shared" si="12" ref="AJ27:AJ59">IF($B27=2,AE27,0)</f>
        <v>0.9879413227720848</v>
      </c>
      <c r="AK27" s="19">
        <f aca="true" t="shared" si="13" ref="AK27:AK59">IF($B27=3,AE27,0)</f>
        <v>0</v>
      </c>
      <c r="AL27" s="20" t="e">
        <f>#N/A</f>
        <v>#N/A</v>
      </c>
      <c r="AM27" s="19" t="e">
        <f>#N/A</f>
        <v>#N/A</v>
      </c>
      <c r="AN27" s="19" t="e">
        <v>#N/A</v>
      </c>
      <c r="AO27" s="19" t="e">
        <v>#N/A</v>
      </c>
      <c r="AP27" s="23"/>
      <c r="AQ27" s="18">
        <f>AS$14*INDEX(AQ$11:AQ$13,$B27,1)</f>
        <v>0.002067573127647689</v>
      </c>
      <c r="AR27" s="18">
        <f>AS$15*INDEX(AR$11:AR$13,$B27,1)</f>
        <v>0.4582064319400527</v>
      </c>
      <c r="AS27" s="18">
        <f>AQ$14*AS28*INDEX(AQ$11:AQ$13,$B28,1)+AQ$15*AT28*INDEX(AR$11:AR$13,$B28,1)</f>
        <v>7.88211606987023E-17</v>
      </c>
      <c r="AT27" s="18">
        <f>AR$14*AS28*INDEX(AQ$11:AQ$13,$B28,1)+AR$15*AT28*INDEX(AR$11:AR$13,$B28,1)</f>
        <v>5.27740833528511E-16</v>
      </c>
      <c r="AU27" s="18">
        <f>AQ27*AS27</f>
        <v>1.6296851375063703E-19</v>
      </c>
      <c r="AV27" s="18">
        <f>AR27*AT27</f>
        <v>2.4181424432016835E-16</v>
      </c>
      <c r="AW27" s="18">
        <f>AU27+AV27</f>
        <v>2.41977212833919E-16</v>
      </c>
      <c r="AX27" s="19">
        <f>AU27/AW27</f>
        <v>0.0006734870273197601</v>
      </c>
      <c r="AY27" s="19">
        <f>AV27/AW27</f>
        <v>0.9993265129726802</v>
      </c>
      <c r="AZ27" s="19">
        <f aca="true" t="shared" si="14" ref="AZ27:AZ59">IF($B27=1,AX27,0)</f>
        <v>0</v>
      </c>
      <c r="BA27" s="19">
        <f aca="true" t="shared" si="15" ref="BA27:BA59">IF($B27=2,AX27,0)</f>
        <v>0.0006734870273197601</v>
      </c>
      <c r="BB27" s="19">
        <f aca="true" t="shared" si="16" ref="BB27:BB59">IF($B27=3,AX27,0)</f>
        <v>0</v>
      </c>
      <c r="BC27" s="19">
        <f aca="true" t="shared" si="17" ref="BC27:BC59">IF($B27=1,AY27,0)</f>
        <v>0</v>
      </c>
      <c r="BD27" s="19">
        <f aca="true" t="shared" si="18" ref="BD27:BD59">IF($B27=2,AY27,0)</f>
        <v>0.9993265129726802</v>
      </c>
      <c r="BE27" s="19">
        <f aca="true" t="shared" si="19" ref="BE27:BE59">IF($B27=3,AY27,0)</f>
        <v>0</v>
      </c>
      <c r="BF27" s="20" t="e">
        <f>#N/A</f>
        <v>#N/A</v>
      </c>
      <c r="BG27" s="19" t="e">
        <f>#N/A</f>
        <v>#N/A</v>
      </c>
      <c r="BH27" s="19" t="e">
        <v>#N/A</v>
      </c>
      <c r="BI27" s="19" t="e">
        <v>#N/A</v>
      </c>
      <c r="BJ27" s="23"/>
      <c r="BK27" s="18">
        <f>BM$14*INDEX(BK$11:BK$13,$B27,1)</f>
        <v>0.00010554778605892236</v>
      </c>
      <c r="BL27" s="18">
        <f>BM$15*INDEX(BL$11:BL$13,$B27,1)</f>
        <v>0.48890607755152604</v>
      </c>
      <c r="BM27" s="18">
        <f>BK$14*BM28*INDEX(BK$11:BK$13,$B28,1)+BK$15*BN28*INDEX(BL$11:BL$13,$B28,1)</f>
        <v>9.578951152455627E-17</v>
      </c>
      <c r="BN27" s="18">
        <f>BL$14*BM28*INDEX(BK$11:BK$13,$B28,1)+BL$15*BN28*INDEX(BL$11:BL$13,$B28,1)</f>
        <v>6.724843658152237E-16</v>
      </c>
      <c r="BO27" s="18">
        <f>BK27*BM27</f>
        <v>1.0110370869082544E-20</v>
      </c>
      <c r="BP27" s="18">
        <f>BL27*BN27</f>
        <v>3.2878169350544654E-16</v>
      </c>
      <c r="BQ27" s="18">
        <f>BO27+BP27</f>
        <v>3.2879180387631565E-16</v>
      </c>
      <c r="BR27" s="19">
        <f>BO27/BQ27</f>
        <v>3.075006964859089E-05</v>
      </c>
      <c r="BS27" s="19">
        <f>BP27/BQ27</f>
        <v>0.9999692499303513</v>
      </c>
      <c r="BT27" s="19">
        <f aca="true" t="shared" si="20" ref="BT27:BT59">IF($B27=1,BR27,0)</f>
        <v>0</v>
      </c>
      <c r="BU27" s="19">
        <f aca="true" t="shared" si="21" ref="BU27:BU59">IF($B27=2,BR27,0)</f>
        <v>3.075006964859089E-05</v>
      </c>
      <c r="BV27" s="19">
        <f aca="true" t="shared" si="22" ref="BV27:BV59">IF($B27=3,BR27,0)</f>
        <v>0</v>
      </c>
      <c r="BW27" s="19">
        <f aca="true" t="shared" si="23" ref="BW27:BW59">IF($B27=1,BS27,0)</f>
        <v>0</v>
      </c>
      <c r="BX27" s="19">
        <f aca="true" t="shared" si="24" ref="BX27:BX59">IF($B27=2,BS27,0)</f>
        <v>0.9999692499303513</v>
      </c>
      <c r="BY27" s="19">
        <f aca="true" t="shared" si="25" ref="BY27:BY59">IF($B27=3,BS27,0)</f>
        <v>0</v>
      </c>
      <c r="BZ27" s="20" t="e">
        <f>#N/A</f>
        <v>#N/A</v>
      </c>
      <c r="CA27" s="19" t="e">
        <f>#N/A</f>
        <v>#N/A</v>
      </c>
      <c r="CB27" s="19" t="e">
        <v>#N/A</v>
      </c>
      <c r="CC27" s="19" t="e">
        <v>#N/A</v>
      </c>
      <c r="CD27" s="23"/>
      <c r="CE27" s="18">
        <f>CG$14*INDEX(CE$11:CE$13,$B27,1)</f>
        <v>4.657258863496517E-06</v>
      </c>
      <c r="CF27" s="18">
        <f>CG$15*INDEX(CF$11:CF$13,$B27,1)</f>
        <v>0.5087985033791486</v>
      </c>
      <c r="CG27" s="18">
        <f>CE$14*CG28*INDEX(CE$11:CE$13,$B28,1)+CE$15*CH28*INDEX(CF$11:CF$13,$B28,1)</f>
        <v>1.0702923492302739E-16</v>
      </c>
      <c r="CH27" s="18">
        <f>CF$14*CG28*INDEX(CE$11:CE$13,$B28,1)+CF$15*CH28*INDEX(CF$11:CF$13,$B28,1)</f>
        <v>7.596841580541947E-16</v>
      </c>
      <c r="CI27" s="18">
        <f>CE27*CG27</f>
        <v>4.984628529985203E-22</v>
      </c>
      <c r="CJ27" s="18">
        <f>CF27*CH27</f>
        <v>3.865261626588228E-16</v>
      </c>
      <c r="CK27" s="18">
        <f>CI27+CJ27</f>
        <v>3.865266611216758E-16</v>
      </c>
      <c r="CL27" s="19">
        <f>CI27/CK27</f>
        <v>1.2895950089238677E-06</v>
      </c>
      <c r="CM27" s="19">
        <f>CJ27/CK27</f>
        <v>0.999998710404991</v>
      </c>
      <c r="CN27" s="19">
        <f aca="true" t="shared" si="26" ref="CN27:CN59">IF($B27=1,CL27,0)</f>
        <v>0</v>
      </c>
      <c r="CO27" s="19">
        <f aca="true" t="shared" si="27" ref="CO27:CO59">IF($B27=2,CL27,0)</f>
        <v>1.2895950089238677E-06</v>
      </c>
      <c r="CP27" s="19">
        <f aca="true" t="shared" si="28" ref="CP27:CP59">IF($B27=3,CL27,0)</f>
        <v>0</v>
      </c>
      <c r="CQ27" s="19">
        <f aca="true" t="shared" si="29" ref="CQ27:CQ59">IF($B27=1,CM27,0)</f>
        <v>0</v>
      </c>
      <c r="CR27" s="19">
        <f aca="true" t="shared" si="30" ref="CR27:CR59">IF($B27=2,CM27,0)</f>
        <v>0.999998710404991</v>
      </c>
      <c r="CS27" s="19">
        <f aca="true" t="shared" si="31" ref="CS27:CS59">IF($B27=3,CM27,0)</f>
        <v>0</v>
      </c>
      <c r="CT27" s="20" t="e">
        <f>#N/A</f>
        <v>#N/A</v>
      </c>
      <c r="CU27" s="19" t="e">
        <f>#N/A</f>
        <v>#N/A</v>
      </c>
      <c r="CV27" s="19" t="e">
        <v>#N/A</v>
      </c>
      <c r="CW27" s="19" t="e">
        <v>#N/A</v>
      </c>
      <c r="CX27" s="23"/>
      <c r="CY27" s="18">
        <f>DA$14*INDEX(CY$11:CY$13,$B27,1)</f>
        <v>1.9264663629680487E-07</v>
      </c>
      <c r="CZ27" s="18">
        <f>DA$15*INDEX(CZ$11:CZ$13,$B27,1)</f>
        <v>0.5214429678168973</v>
      </c>
      <c r="DA27" s="18">
        <f>CY$14*DA28*INDEX(CY$11:CY$13,$B28,1)+CY$15*DB28*INDEX(CZ$11:CZ$13,$B28,1)</f>
        <v>1.1377804043772756E-16</v>
      </c>
      <c r="DB27" s="18">
        <f>CZ$14*DA28*INDEX(CY$11:CY$13,$B28,1)+CZ$15*DB28*INDEX(CZ$11:CZ$13,$B28,1)</f>
        <v>8.055920223254856E-16</v>
      </c>
      <c r="DC27" s="18">
        <f>CY27*DA27</f>
        <v>2.191895677477006E-23</v>
      </c>
      <c r="DD27" s="18">
        <f>CZ27*DB27</f>
        <v>4.2007029497101734E-16</v>
      </c>
      <c r="DE27" s="18">
        <f>DC27+DD27</f>
        <v>4.200703168899741E-16</v>
      </c>
      <c r="DF27" s="19">
        <f>DC27/DE27</f>
        <v>5.217925640890053E-08</v>
      </c>
      <c r="DG27" s="19">
        <f>DD27/DE27</f>
        <v>0.9999999478207436</v>
      </c>
      <c r="DH27" s="19">
        <f aca="true" t="shared" si="32" ref="DH27:DH59">IF($B27=1,DF27,0)</f>
        <v>0</v>
      </c>
      <c r="DI27" s="19">
        <f aca="true" t="shared" si="33" ref="DI27:DI59">IF($B27=2,DF27,0)</f>
        <v>5.217925640890053E-08</v>
      </c>
      <c r="DJ27" s="19">
        <f aca="true" t="shared" si="34" ref="DJ27:DJ59">IF($B27=3,DF27,0)</f>
        <v>0</v>
      </c>
      <c r="DK27" s="19">
        <f aca="true" t="shared" si="35" ref="DK27:DK59">IF($B27=1,DG27,0)</f>
        <v>0</v>
      </c>
      <c r="DL27" s="19">
        <f aca="true" t="shared" si="36" ref="DL27:DL59">IF($B27=2,DG27,0)</f>
        <v>0.9999999478207436</v>
      </c>
      <c r="DM27" s="19">
        <f aca="true" t="shared" si="37" ref="DM27:DM59">IF($B27=3,DG27,0)</f>
        <v>0</v>
      </c>
      <c r="DN27" s="20" t="e">
        <f>#N/A</f>
        <v>#N/A</v>
      </c>
      <c r="DO27" s="19" t="e">
        <f>#N/A</f>
        <v>#N/A</v>
      </c>
      <c r="DP27" s="19" t="e">
        <v>#N/A</v>
      </c>
      <c r="DQ27" s="19" t="e">
        <v>#N/A</v>
      </c>
      <c r="DR27" s="23"/>
      <c r="DS27" s="18">
        <f>DU$14*INDEX(DS$11:DS$13,$B27,1)</f>
        <v>7.75318546825852E-09</v>
      </c>
      <c r="DT27" s="18">
        <f>DU$15*INDEX(DT$11:DT$13,$B27,1)</f>
        <v>0.5282533510341363</v>
      </c>
      <c r="DU27" s="18">
        <f>DS$14*DU28*INDEX(DS$11:DS$13,$B28,1)+DS$15*DV28*INDEX(DT$11:DT$13,$B28,1)</f>
        <v>1.1730633728537905E-16</v>
      </c>
      <c r="DV27" s="18">
        <f>DT$14*DU28*INDEX(DS$11:DS$13,$B28,1)+DT$15*DV28*INDEX(DT$11:DT$13,$B28,1)</f>
        <v>8.274580610025878E-16</v>
      </c>
      <c r="DW27" s="18">
        <f>DS27*DU27</f>
        <v>9.094977895756335E-25</v>
      </c>
      <c r="DX27" s="18">
        <f>DT27*DV27</f>
        <v>4.3710749356482577E-16</v>
      </c>
      <c r="DY27" s="18">
        <f>DW27+DX27</f>
        <v>4.371074944743236E-16</v>
      </c>
      <c r="DZ27" s="19">
        <f>DW27/DY27</f>
        <v>2.080718818764291E-09</v>
      </c>
      <c r="EA27" s="19">
        <f>DX27/DY27</f>
        <v>0.9999999979192812</v>
      </c>
      <c r="EB27" s="19">
        <f aca="true" t="shared" si="38" ref="EB27:EB59">IF($B27=1,DZ27,0)</f>
        <v>0</v>
      </c>
      <c r="EC27" s="19">
        <f aca="true" t="shared" si="39" ref="EC27:EC59">IF($B27=2,DZ27,0)</f>
        <v>2.080718818764291E-09</v>
      </c>
      <c r="ED27" s="19">
        <f aca="true" t="shared" si="40" ref="ED27:ED59">IF($B27=3,DZ27,0)</f>
        <v>0</v>
      </c>
      <c r="EE27" s="19">
        <f aca="true" t="shared" si="41" ref="EE27:EE59">IF($B27=1,EA27,0)</f>
        <v>0</v>
      </c>
      <c r="EF27" s="19">
        <f aca="true" t="shared" si="42" ref="EF27:EF59">IF($B27=2,EA27,0)</f>
        <v>0.9999999979192812</v>
      </c>
      <c r="EG27" s="19">
        <f aca="true" t="shared" si="43" ref="EG27:EG59">IF($B27=3,EA27,0)</f>
        <v>0</v>
      </c>
      <c r="EH27" s="20" t="e">
        <f>#N/A</f>
        <v>#N/A</v>
      </c>
      <c r="EI27" s="19" t="e">
        <f>#N/A</f>
        <v>#N/A</v>
      </c>
      <c r="EJ27" s="19" t="e">
        <v>#N/A</v>
      </c>
      <c r="EK27" s="19" t="e">
        <v>#N/A</v>
      </c>
      <c r="EL27" s="23"/>
      <c r="EM27" s="18">
        <f>EO$14*INDEX(EM$11:EM$13,$B27,1)</f>
        <v>3.0853036355305885E-10</v>
      </c>
      <c r="EN27" s="18">
        <f>EO$15*INDEX(EN$11:EN$13,$B27,1)</f>
        <v>0.5315708601581112</v>
      </c>
      <c r="EO27" s="18">
        <f>EM$14*EO28*INDEX(EM$11:EM$13,$B28,1)+EM$15*EP28*INDEX(EN$11:EN$13,$B28,1)</f>
        <v>1.1902100751667502E-16</v>
      </c>
      <c r="EP27" s="18">
        <f>EN$14*EO28*INDEX(EM$11:EM$13,$B28,1)+EN$15*EP28*INDEX(EN$11:EN$13,$B28,1)</f>
        <v>8.374980763922997E-16</v>
      </c>
      <c r="EQ27" s="18">
        <f>EM27*EO27</f>
        <v>3.6721594719571095E-26</v>
      </c>
      <c r="ER27" s="18">
        <f>EN27*EP27</f>
        <v>4.451895728486183E-16</v>
      </c>
      <c r="ES27" s="18">
        <f>EQ27+ER27</f>
        <v>4.451895728853398E-16</v>
      </c>
      <c r="ET27" s="19">
        <f>EQ27/ES27</f>
        <v>8.248529830016677E-11</v>
      </c>
      <c r="EU27" s="19">
        <f>ER27/ES27</f>
        <v>0.9999999999175148</v>
      </c>
      <c r="EV27" s="19">
        <f aca="true" t="shared" si="44" ref="EV27:EV59">IF($B27=1,ET27,0)</f>
        <v>0</v>
      </c>
      <c r="EW27" s="19">
        <f aca="true" t="shared" si="45" ref="EW27:EW59">IF($B27=2,ET27,0)</f>
        <v>8.248529830016677E-11</v>
      </c>
      <c r="EX27" s="19">
        <f aca="true" t="shared" si="46" ref="EX27:EX59">IF($B27=3,ET27,0)</f>
        <v>0</v>
      </c>
      <c r="EY27" s="19">
        <f aca="true" t="shared" si="47" ref="EY27:EY59">IF($B27=1,EU27,0)</f>
        <v>0</v>
      </c>
      <c r="EZ27" s="19">
        <f aca="true" t="shared" si="48" ref="EZ27:EZ59">IF($B27=2,EU27,0)</f>
        <v>0.9999999999175148</v>
      </c>
      <c r="FA27" s="19">
        <f aca="true" t="shared" si="49" ref="FA27:FA59">IF($B27=3,EU27,0)</f>
        <v>0</v>
      </c>
      <c r="FB27" s="20" t="e">
        <f>#N/A</f>
        <v>#N/A</v>
      </c>
      <c r="FC27" s="19" t="e">
        <f>#N/A</f>
        <v>#N/A</v>
      </c>
      <c r="FD27" s="19" t="e">
        <v>#N/A</v>
      </c>
      <c r="FE27" s="19" t="e">
        <v>#N/A</v>
      </c>
      <c r="FF27" s="23"/>
      <c r="FG27" s="18">
        <f>FI$14*INDEX(FG$11:FG$13,$B27,1)</f>
        <v>1.2220934192723472E-11</v>
      </c>
      <c r="FH27" s="18">
        <f>FI$15*INDEX(FH$11:FH$13,$B27,1)</f>
        <v>0.5331125433150472</v>
      </c>
      <c r="FI27" s="18">
        <f>FG$14*FI28*INDEX(FG$11:FG$13,$B28,1)+FG$15*FJ28*INDEX(FH$11:FH$13,$B28,1)</f>
        <v>1.1982446177516596E-16</v>
      </c>
      <c r="FJ27" s="18">
        <f>FH$14*FI28*INDEX(FG$11:FG$13,$B28,1)+FH$15*FJ28*INDEX(FH$11:FH$13,$B28,1)</f>
        <v>8.420512052716926E-16</v>
      </c>
      <c r="FK27" s="18">
        <f>FG27*FI27</f>
        <v>1.4643668620328124E-27</v>
      </c>
      <c r="FL27" s="18">
        <f>FH27*FJ27</f>
        <v>4.489080596438929E-16</v>
      </c>
      <c r="FM27" s="18">
        <f>FK27+FL27</f>
        <v>4.489080596453572E-16</v>
      </c>
      <c r="FN27" s="19">
        <f>FK27/FM27</f>
        <v>3.2620640921209567E-12</v>
      </c>
      <c r="FO27" s="19">
        <f>FL27/FM27</f>
        <v>0.999999999996738</v>
      </c>
      <c r="FP27" s="19">
        <f aca="true" t="shared" si="50" ref="FP27:FP59">IF($B27=1,FN27,0)</f>
        <v>0</v>
      </c>
      <c r="FQ27" s="19">
        <f aca="true" t="shared" si="51" ref="FQ27:FQ59">IF($B27=2,FN27,0)</f>
        <v>3.2620640921209567E-12</v>
      </c>
      <c r="FR27" s="19">
        <f aca="true" t="shared" si="52" ref="FR27:FR59">IF($B27=3,FN27,0)</f>
        <v>0</v>
      </c>
      <c r="FS27" s="19">
        <f aca="true" t="shared" si="53" ref="FS27:FS59">IF($B27=1,FO27,0)</f>
        <v>0</v>
      </c>
      <c r="FT27" s="19">
        <f aca="true" t="shared" si="54" ref="FT27:FT59">IF($B27=2,FO27,0)</f>
        <v>0.999999999996738</v>
      </c>
      <c r="FU27" s="19">
        <f aca="true" t="shared" si="55" ref="FU27:FU59">IF($B27=3,FO27,0)</f>
        <v>0</v>
      </c>
      <c r="FV27" s="20" t="e">
        <f>#N/A</f>
        <v>#N/A</v>
      </c>
      <c r="FW27" s="19" t="e">
        <f>#N/A</f>
        <v>#N/A</v>
      </c>
      <c r="FX27" s="19" t="e">
        <v>#N/A</v>
      </c>
      <c r="FY27" s="19" t="e">
        <v>#N/A</v>
      </c>
      <c r="FZ27" s="23"/>
      <c r="GA27" s="18">
        <f>GC$14*INDEX(GA$11:GA$13,$B27,1)</f>
        <v>4.831398175988297E-13</v>
      </c>
      <c r="GB27" s="18">
        <f>GC$15*INDEX(GB$11:GB$13,$B27,1)</f>
        <v>0.5338146247651272</v>
      </c>
      <c r="GC27" s="18">
        <f>GA$14*GC28*INDEX(GA$11:GA$13,$B28,1)+GA$15*GD28*INDEX(GB$11:GB$13,$B28,1)</f>
        <v>1.2019379548078917E-16</v>
      </c>
      <c r="GD27" s="18">
        <f>GB$14*GC28*INDEX(GA$11:GA$13,$B28,1)+GB$15*GD28*INDEX(GB$11:GB$13,$B28,1)</f>
        <v>8.441054666841247E-16</v>
      </c>
      <c r="GE27" s="18">
        <f>GA27*GC27</f>
        <v>5.807040842509953E-29</v>
      </c>
      <c r="GF27" s="18">
        <f>GB27*GD27</f>
        <v>4.505958429601786E-16</v>
      </c>
      <c r="GG27" s="18">
        <f>GE27+GF27</f>
        <v>4.505958429602367E-16</v>
      </c>
      <c r="GH27" s="19">
        <f>GE27/GG27</f>
        <v>1.2887470963691073E-13</v>
      </c>
      <c r="GI27" s="19">
        <f>GF27/GG27</f>
        <v>0.9999999999998711</v>
      </c>
      <c r="GJ27" s="19">
        <f aca="true" t="shared" si="56" ref="GJ27:GJ59">IF($B27=1,GH27,0)</f>
        <v>0</v>
      </c>
      <c r="GK27" s="19">
        <f aca="true" t="shared" si="57" ref="GK27:GK59">IF($B27=2,GH27,0)</f>
        <v>1.2887470963691073E-13</v>
      </c>
      <c r="GL27" s="19">
        <f aca="true" t="shared" si="58" ref="GL27:GL59">IF($B27=3,GH27,0)</f>
        <v>0</v>
      </c>
      <c r="GM27" s="19">
        <f aca="true" t="shared" si="59" ref="GM27:GM59">IF($B27=1,GI27,0)</f>
        <v>0</v>
      </c>
      <c r="GN27" s="19">
        <f aca="true" t="shared" si="60" ref="GN27:GN59">IF($B27=2,GI27,0)</f>
        <v>0.9999999999998711</v>
      </c>
      <c r="GO27" s="19">
        <f aca="true" t="shared" si="61" ref="GO27:GO59">IF($B27=3,GI27,0)</f>
        <v>0</v>
      </c>
      <c r="GP27" s="20" t="e">
        <f>#N/A</f>
        <v>#N/A</v>
      </c>
      <c r="GQ27" s="19" t="e">
        <f>#N/A</f>
        <v>#N/A</v>
      </c>
      <c r="GR27" s="19" t="e">
        <v>#N/A</v>
      </c>
      <c r="GS27" s="19" t="e">
        <v>#N/A</v>
      </c>
      <c r="GT27" s="23"/>
      <c r="GU27" s="18">
        <f>GW$14*INDEX(GU$11:GU$13,$B27,1)</f>
        <v>1.9084682150677095E-14</v>
      </c>
      <c r="GV27" s="18">
        <f>GW$15*INDEX(GV$11:GV$13,$B27,1)</f>
        <v>0.5341316672238253</v>
      </c>
      <c r="GW27" s="18">
        <f>GU$14*GW28*INDEX(GU$11:GU$13,$B28,1)+GU$15*GX28*INDEX(GV$11:GV$13,$B28,1)</f>
        <v>1.203618076233893E-16</v>
      </c>
      <c r="GX27" s="18">
        <f>GV$14*GW28*INDEX(GU$11:GU$13,$B28,1)+GV$15*GX28*INDEX(GV$11:GV$13,$B28,1)</f>
        <v>8.450299991199913E-16</v>
      </c>
      <c r="GY27" s="18">
        <f>GU27*GW27</f>
        <v>2.2970668415733283E-30</v>
      </c>
      <c r="GZ27" s="18">
        <f>GV27*GX27</f>
        <v>4.513572822841086E-16</v>
      </c>
      <c r="HA27" s="18">
        <f>GY27+GZ27</f>
        <v>4.513572822841109E-16</v>
      </c>
      <c r="HB27" s="19">
        <f>GY27/HA27</f>
        <v>5.0892428941191186E-15</v>
      </c>
      <c r="HC27" s="19">
        <f>GZ27/HA27</f>
        <v>0.999999999999995</v>
      </c>
      <c r="HD27" s="19">
        <f aca="true" t="shared" si="62" ref="HD27:HD59">IF($B27=1,HB27,0)</f>
        <v>0</v>
      </c>
      <c r="HE27" s="19">
        <f aca="true" t="shared" si="63" ref="HE27:HE59">IF($B27=2,HB27,0)</f>
        <v>5.0892428941191186E-15</v>
      </c>
      <c r="HF27" s="19">
        <f aca="true" t="shared" si="64" ref="HF27:HF59">IF($B27=3,HB27,0)</f>
        <v>0</v>
      </c>
      <c r="HG27" s="19">
        <f aca="true" t="shared" si="65" ref="HG27:HG59">IF($B27=1,HC27,0)</f>
        <v>0</v>
      </c>
      <c r="HH27" s="19">
        <f aca="true" t="shared" si="66" ref="HH27:HH59">IF($B27=2,HC27,0)</f>
        <v>0.999999999999995</v>
      </c>
      <c r="HI27" s="19">
        <f aca="true" t="shared" si="67" ref="HI27:HI59">IF($B27=3,HC27,0)</f>
        <v>0</v>
      </c>
      <c r="HJ27" s="20" t="e">
        <f>#N/A</f>
        <v>#N/A</v>
      </c>
      <c r="HK27" s="19" t="e">
        <f>#N/A</f>
        <v>#N/A</v>
      </c>
      <c r="HL27" s="19" t="e">
        <v>#N/A</v>
      </c>
      <c r="HM27" s="19" t="e">
        <v>#N/A</v>
      </c>
      <c r="HN27" s="28" t="s">
        <v>15</v>
      </c>
      <c r="HO27" s="69">
        <v>0.45</v>
      </c>
      <c r="HP27" s="69">
        <v>0.45</v>
      </c>
      <c r="HQ27" s="69">
        <v>0.5</v>
      </c>
      <c r="HR27" s="58"/>
      <c r="HS27" s="58"/>
      <c r="HT27" s="58"/>
      <c r="HU27" s="2"/>
      <c r="HV27" s="2"/>
      <c r="HW27" s="2"/>
    </row>
    <row r="28" spans="1:231" ht="13.5" thickBot="1">
      <c r="A28">
        <v>2</v>
      </c>
      <c r="B28" s="22">
        <v>3</v>
      </c>
      <c r="C28" s="18">
        <f aca="true" t="shared" si="68" ref="C28:C59">(C27*C$14+D27*D$14)*INDEX(C$11:C$13,$B28,1)</f>
        <v>0.009000000000000003</v>
      </c>
      <c r="D28" s="18">
        <f>(C27*C$15+D27*D$15)*INDEX(D$11:D$13,$B28,1)</f>
        <v>0.06300000000000001</v>
      </c>
      <c r="E28" s="18">
        <f>C$14*E29*INDEX(C$11:C$13,$B29,1)+C$15*F29*INDEX(D$11:D$13,$B29,1)</f>
        <v>2.3401451632728865E-18</v>
      </c>
      <c r="F28" s="18">
        <f t="shared" si="1"/>
        <v>1.415389181523571E-17</v>
      </c>
      <c r="G28" s="18">
        <f aca="true" t="shared" si="69" ref="G28:G59">C28*E28</f>
        <v>2.1061306469455984E-20</v>
      </c>
      <c r="H28" s="18">
        <f aca="true" t="shared" si="70" ref="H28:H59">D28*F28</f>
        <v>8.9169518435985E-19</v>
      </c>
      <c r="I28" s="18">
        <f aca="true" t="shared" si="71" ref="I28:I59">G28+H28</f>
        <v>9.12756490829306E-19</v>
      </c>
      <c r="J28" s="19">
        <f aca="true" t="shared" si="72" ref="J28:J59">G28/I28</f>
        <v>0.0230743979156152</v>
      </c>
      <c r="K28" s="19">
        <f aca="true" t="shared" si="73" ref="K28:K59">H28/I28</f>
        <v>0.9769256020843847</v>
      </c>
      <c r="L28" s="19">
        <f t="shared" si="2"/>
        <v>0</v>
      </c>
      <c r="M28" s="19">
        <f t="shared" si="3"/>
        <v>0</v>
      </c>
      <c r="N28" s="19">
        <f t="shared" si="4"/>
        <v>0.0230743979156152</v>
      </c>
      <c r="O28" s="19">
        <f t="shared" si="5"/>
        <v>0</v>
      </c>
      <c r="P28" s="19">
        <f t="shared" si="6"/>
        <v>0</v>
      </c>
      <c r="Q28" s="19">
        <f t="shared" si="7"/>
        <v>0.9769256020843847</v>
      </c>
      <c r="R28" s="19">
        <f aca="true" t="shared" si="74" ref="R28:R59">C27*C$14*E28*INDEX(C$11:C$13,$B28,1)/I28</f>
        <v>0.020510575924991288</v>
      </c>
      <c r="S28" s="19">
        <f aca="true" t="shared" si="75" ref="S28:S59">D27*D$14*E28*INDEX(C$11:C$13,$B28,1)/I28</f>
        <v>0.002563821990623911</v>
      </c>
      <c r="T28" s="19">
        <f aca="true" t="shared" si="76" ref="T28:T59">C27*C$15*F28*INDEX(D$11:D$13,$B28,1)/I28</f>
        <v>0.1085472891204872</v>
      </c>
      <c r="U28" s="19">
        <f aca="true" t="shared" si="77" ref="U28:U59">D27*D$15*F28*INDEX(D$11:D$13,$B28,1)/I28</f>
        <v>0.8683783129638976</v>
      </c>
      <c r="V28" s="23"/>
      <c r="W28" s="18">
        <f aca="true" t="shared" si="78" ref="W28:W59">(W27*W$14+X27*X$14)*INDEX(W$11:W$13,$B28,1)</f>
        <v>0.00617427905194422</v>
      </c>
      <c r="X28" s="18">
        <f>(W27*W$15+X27*X$15)*INDEX(X$11:X$13,$B28,1)</f>
        <v>0.1670395225919809</v>
      </c>
      <c r="Y28" s="18">
        <f>W$14*Y29*INDEX(W$11:W$13,$B29,1)+W$15*Z29*INDEX(X$11:X$13,$B29,1)</f>
        <v>1.1099350395084567E-16</v>
      </c>
      <c r="Z28" s="18">
        <f>X$14*Y29*INDEX(W$11:W$13,$B29,1)+X$15*Z29*INDEX(X$11:X$13,$B29,1)</f>
        <v>6.569040073609461E-16</v>
      </c>
      <c r="AA28" s="18">
        <f aca="true" t="shared" si="79" ref="AA28:AA59">W28*Y28</f>
        <v>6.853048663455945E-19</v>
      </c>
      <c r="AB28" s="18">
        <f>X28*Z28</f>
        <v>1.0972893177833154E-16</v>
      </c>
      <c r="AC28" s="18">
        <f>AA28+AB28</f>
        <v>1.1041423664467712E-16</v>
      </c>
      <c r="AD28" s="19">
        <f>AA28/AC28</f>
        <v>0.00620667123344761</v>
      </c>
      <c r="AE28" s="19">
        <f aca="true" t="shared" si="80" ref="AE28:AE59">AB28/AC28</f>
        <v>0.9937933287665525</v>
      </c>
      <c r="AF28" s="19">
        <f t="shared" si="8"/>
        <v>0</v>
      </c>
      <c r="AG28" s="19">
        <f t="shared" si="9"/>
        <v>0</v>
      </c>
      <c r="AH28" s="19">
        <f t="shared" si="10"/>
        <v>0.00620667123344761</v>
      </c>
      <c r="AI28" s="19">
        <f t="shared" si="11"/>
        <v>0</v>
      </c>
      <c r="AJ28" s="19">
        <f t="shared" si="12"/>
        <v>0</v>
      </c>
      <c r="AK28" s="19">
        <f t="shared" si="13"/>
        <v>0.9937933287665525</v>
      </c>
      <c r="AL28" s="19">
        <f aca="true" t="shared" si="81" ref="AL28:AL59">W27*W$14*Y28*INDEX(W$11:W$13,$B28,1)/AC28</f>
        <v>0.0026024039440359576</v>
      </c>
      <c r="AM28" s="19">
        <f aca="true" t="shared" si="82" ref="AM28:AM59">X27*X$14*Y28*INDEX(W$11:W$13,$B28,1)/AC28</f>
        <v>0.0036042672894116517</v>
      </c>
      <c r="AN28" s="19">
        <f aca="true" t="shared" si="83" ref="AN28:AN59">W27*W$15*Z28*INDEX(X$11:X$13,$B28,1)/AC28</f>
        <v>0.009456273283879296</v>
      </c>
      <c r="AO28" s="19">
        <f aca="true" t="shared" si="84" ref="AO28:AO59">X27*X$15*Z28*INDEX(X$11:X$13,$B28,1)/AC28</f>
        <v>0.9843370554826734</v>
      </c>
      <c r="AP28" s="23"/>
      <c r="AQ28" s="18">
        <f aca="true" t="shared" si="85" ref="AQ28:AQ59">(AQ27*AQ$14+AR27*AR$14)*INDEX(AQ$11:AQ$13,$B28,1)</f>
        <v>0.004869021409632235</v>
      </c>
      <c r="AR28" s="18">
        <f>(AQ27*AQ$15+AR27*AR$15)*INDEX(AR$11:AR$13,$B28,1)</f>
        <v>0.19789217173211143</v>
      </c>
      <c r="AS28" s="18">
        <f>AQ$14*AS29*INDEX(AQ$11:AQ$13,$B29,1)+AQ$15*AT29*INDEX(AR$11:AR$13,$B29,1)</f>
        <v>1.8666486862535393E-16</v>
      </c>
      <c r="AT28" s="18">
        <f>AR$14*AS29*INDEX(AQ$11:AQ$13,$B29,1)+AR$15*AT29*INDEX(AR$11:AR$13,$B29,1)</f>
        <v>1.2181802619180535E-15</v>
      </c>
      <c r="AU28" s="18">
        <f aca="true" t="shared" si="86" ref="AU28:AU59">AQ28*AS28</f>
        <v>9.088752417630366E-19</v>
      </c>
      <c r="AV28" s="18">
        <f>AR28*AT28</f>
        <v>2.410683375921559E-16</v>
      </c>
      <c r="AW28" s="18">
        <f>AU28+AV28</f>
        <v>2.4197721283391895E-16</v>
      </c>
      <c r="AX28" s="19">
        <f>AU28/AW28</f>
        <v>0.0037560364925223067</v>
      </c>
      <c r="AY28" s="19">
        <f aca="true" t="shared" si="87" ref="AY28:AY59">AV28/AW28</f>
        <v>0.9962439635074777</v>
      </c>
      <c r="AZ28" s="19">
        <f t="shared" si="14"/>
        <v>0</v>
      </c>
      <c r="BA28" s="19">
        <f t="shared" si="15"/>
        <v>0</v>
      </c>
      <c r="BB28" s="19">
        <f t="shared" si="16"/>
        <v>0.0037560364925223067</v>
      </c>
      <c r="BC28" s="19">
        <f t="shared" si="17"/>
        <v>0</v>
      </c>
      <c r="BD28" s="19">
        <f t="shared" si="18"/>
        <v>0</v>
      </c>
      <c r="BE28" s="19">
        <f t="shared" si="19"/>
        <v>0.9962439635074777</v>
      </c>
      <c r="BF28" s="19">
        <f aca="true" t="shared" si="88" ref="BF28:BF59">AQ27*AQ$14*AS28*INDEX(AQ$11:AQ$13,$B28,1)/AW28</f>
        <v>0.00018971072186354647</v>
      </c>
      <c r="BG28" s="19">
        <f aca="true" t="shared" si="89" ref="BG28:BG59">AR27*AR$14*AS28*INDEX(AQ$11:AQ$13,$B28,1)/AW28</f>
        <v>0.0035663257706587607</v>
      </c>
      <c r="BH28" s="19">
        <f aca="true" t="shared" si="90" ref="BH28:BH59">AQ27*AQ$15*AT28*INDEX(AR$11:AR$13,$B28,1)/AW28</f>
        <v>0.0004837763054562139</v>
      </c>
      <c r="BI28" s="19">
        <f aca="true" t="shared" si="91" ref="BI28:BI59">AR27*AR$15*AT28*INDEX(AR$11:AR$13,$B28,1)/AW28</f>
        <v>0.9957601872020215</v>
      </c>
      <c r="BJ28" s="23"/>
      <c r="BK28" s="18">
        <f aca="true" t="shared" si="92" ref="BK28:BK59">(BK27*BK$14+BL27*BL$14)*INDEX(BK$11:BK$13,$B28,1)</f>
        <v>0.005672566743831077</v>
      </c>
      <c r="BL28" s="18">
        <f>(BK27*BK$15+BL27*BL$15)*INDEX(BL$11:BL$13,$B28,1)</f>
        <v>0.20650166578268853</v>
      </c>
      <c r="BM28" s="18">
        <f>BK$14*BM29*INDEX(BK$11:BK$13,$B29,1)+BK$15*BN29*INDEX(BL$11:BL$13,$B29,1)</f>
        <v>2.2628415579220015E-16</v>
      </c>
      <c r="BN28" s="18">
        <f>BL$14*BM29*INDEX(BK$11:BK$13,$B29,1)+BL$15*BN29*INDEX(BL$11:BL$13,$B29,1)</f>
        <v>1.5859832929588342E-15</v>
      </c>
      <c r="BO28" s="18">
        <f aca="true" t="shared" si="93" ref="BO28:BO59">BK28*BM28</f>
        <v>1.283611976802725E-18</v>
      </c>
      <c r="BP28" s="18">
        <f>BL28*BN28</f>
        <v>3.2750819189951297E-16</v>
      </c>
      <c r="BQ28" s="18">
        <f>BO28+BP28</f>
        <v>3.287918038763157E-16</v>
      </c>
      <c r="BR28" s="19">
        <f>BO28/BQ28</f>
        <v>0.003904026687008268</v>
      </c>
      <c r="BS28" s="19">
        <f aca="true" t="shared" si="94" ref="BS28:BS59">BP28/BQ28</f>
        <v>0.9960959733129917</v>
      </c>
      <c r="BT28" s="19">
        <f t="shared" si="20"/>
        <v>0</v>
      </c>
      <c r="BU28" s="19">
        <f t="shared" si="21"/>
        <v>0</v>
      </c>
      <c r="BV28" s="19">
        <f t="shared" si="22"/>
        <v>0.003904026687008268</v>
      </c>
      <c r="BW28" s="19">
        <f t="shared" si="23"/>
        <v>0</v>
      </c>
      <c r="BX28" s="19">
        <f t="shared" si="24"/>
        <v>0</v>
      </c>
      <c r="BY28" s="19">
        <f t="shared" si="25"/>
        <v>0.9960959733129917</v>
      </c>
      <c r="BZ28" s="19">
        <f aca="true" t="shared" si="95" ref="BZ28:BZ59">BK27*BK$14*BM28*INDEX(BK$11:BK$13,$B28,1)/BQ28</f>
        <v>1.0816884538234255E-05</v>
      </c>
      <c r="CA28" s="19">
        <f aca="true" t="shared" si="96" ref="CA28:CA59">BL27*BL$14*BM28*INDEX(BK$11:BK$13,$B28,1)/BQ28</f>
        <v>0.0038932098024700335</v>
      </c>
      <c r="CB28" s="19">
        <f aca="true" t="shared" si="97" ref="CB28:CB59">BK27*BK$15*BN28*INDEX(BL$11:BL$13,$B28,1)/BQ28</f>
        <v>1.9933185110356636E-05</v>
      </c>
      <c r="CC28" s="19">
        <f aca="true" t="shared" si="98" ref="CC28:CC59">BL27*BL$15*BN28*INDEX(BL$11:BL$13,$B28,1)/BQ28</f>
        <v>0.9960760401278813</v>
      </c>
      <c r="CD28" s="23"/>
      <c r="CE28" s="18">
        <f aca="true" t="shared" si="99" ref="CE28:CE59">(CE27*CE$14+CF27*CF$14)*INDEX(CE$11:CE$13,$B28,1)</f>
        <v>0.00666249463109388</v>
      </c>
      <c r="CF28" s="18">
        <f>(CE27*CE$15+CF27*CF$15)*INDEX(CF$11:CF$13,$B28,1)</f>
        <v>0.2107216889856102</v>
      </c>
      <c r="CG28" s="18">
        <f>CE$14*CG29*INDEX(CE$11:CE$13,$B29,1)+CE$15*CH29*INDEX(CF$11:CF$13,$B29,1)</f>
        <v>2.5244197982567244E-16</v>
      </c>
      <c r="CH28" s="18">
        <f>CF$14*CG29*INDEX(CE$11:CE$13,$B29,1)+CF$15*CH29*INDEX(CF$11:CF$13,$B29,1)</f>
        <v>1.826317782659311E-15</v>
      </c>
      <c r="CI28" s="18">
        <f aca="true" t="shared" si="100" ref="CI28:CI59">CE28*CG28</f>
        <v>1.6818933352512523E-18</v>
      </c>
      <c r="CJ28" s="18">
        <f>CF28*CH28</f>
        <v>3.8484476778642454E-16</v>
      </c>
      <c r="CK28" s="18">
        <f>CI28+CJ28</f>
        <v>3.865266611216758E-16</v>
      </c>
      <c r="CL28" s="19">
        <f>CI28/CK28</f>
        <v>0.00435129967586325</v>
      </c>
      <c r="CM28" s="19">
        <f aca="true" t="shared" si="101" ref="CM28:CM59">CJ28/CK28</f>
        <v>0.9956487003241368</v>
      </c>
      <c r="CN28" s="19">
        <f t="shared" si="26"/>
        <v>0</v>
      </c>
      <c r="CO28" s="19">
        <f t="shared" si="27"/>
        <v>0</v>
      </c>
      <c r="CP28" s="19">
        <f t="shared" si="28"/>
        <v>0.00435129967586325</v>
      </c>
      <c r="CQ28" s="19">
        <f t="shared" si="29"/>
        <v>0</v>
      </c>
      <c r="CR28" s="19">
        <f t="shared" si="30"/>
        <v>0</v>
      </c>
      <c r="CS28" s="19">
        <f t="shared" si="31"/>
        <v>0.9956487003241368</v>
      </c>
      <c r="CT28" s="19">
        <f aca="true" t="shared" si="102" ref="CT28:CT59">CE27*CE$14*CG28*INDEX(CE$11:CE$13,$B28,1)/CK28</f>
        <v>5.224019749529317E-07</v>
      </c>
      <c r="CU28" s="19">
        <f aca="true" t="shared" si="103" ref="CU28:CU59">CF27*CF$14*CG28*INDEX(CE$11:CE$13,$B28,1)/CK28</f>
        <v>0.004350777273888298</v>
      </c>
      <c r="CV28" s="19">
        <f aca="true" t="shared" si="104" ref="CV28:CV59">CE27*CE$15*CH28*INDEX(CF$11:CF$13,$B28,1)/CK28</f>
        <v>7.67193033970936E-07</v>
      </c>
      <c r="CW28" s="19">
        <f aca="true" t="shared" si="105" ref="CW28:CW59">CF27*CF$15*CH28*INDEX(CF$11:CF$13,$B28,1)/CK28</f>
        <v>0.9956479331311028</v>
      </c>
      <c r="CX28" s="23"/>
      <c r="CY28" s="18">
        <f aca="true" t="shared" si="106" ref="CY28:CY59">(CY27*CY$14+CZ27*CZ$14)*INDEX(CY$11:CY$13,$B28,1)</f>
        <v>0.007361229231813128</v>
      </c>
      <c r="CZ28" s="18">
        <f>(CY27*CY$15+CZ27*CZ$15)*INDEX(CZ$11:CZ$13,$B28,1)</f>
        <v>0.21304309467340563</v>
      </c>
      <c r="DA28" s="18">
        <f>CY$14*DA29*INDEX(CY$11:CY$13,$B29,1)+CY$15*DB29*INDEX(CZ$11:CZ$13,$B29,1)</f>
        <v>2.682049110047651E-16</v>
      </c>
      <c r="DB28" s="18">
        <f>CZ$14*DA29*INDEX(CY$11:CY$13,$B29,1)+CZ$15*DB29*INDEX(CZ$11:CZ$13,$B29,1)</f>
        <v>1.9624949576512203E-15</v>
      </c>
      <c r="DC28" s="18">
        <f aca="true" t="shared" si="107" ref="DC28:DC59">CY28*DA28</f>
        <v>1.974317831004115E-18</v>
      </c>
      <c r="DD28" s="18">
        <f>CZ28*DB28</f>
        <v>4.180959990589701E-16</v>
      </c>
      <c r="DE28" s="18">
        <f>DC28+DD28</f>
        <v>4.2007031688997424E-16</v>
      </c>
      <c r="DF28" s="19">
        <f>DC28/DE28</f>
        <v>0.004699969866048005</v>
      </c>
      <c r="DG28" s="19">
        <f aca="true" t="shared" si="108" ref="DG28:DG59">DD28/DE28</f>
        <v>0.995300030133952</v>
      </c>
      <c r="DH28" s="19">
        <f t="shared" si="32"/>
        <v>0</v>
      </c>
      <c r="DI28" s="19">
        <f t="shared" si="33"/>
        <v>0</v>
      </c>
      <c r="DJ28" s="19">
        <f t="shared" si="34"/>
        <v>0.004699969866048005</v>
      </c>
      <c r="DK28" s="19">
        <f t="shared" si="35"/>
        <v>0</v>
      </c>
      <c r="DL28" s="19">
        <f t="shared" si="36"/>
        <v>0</v>
      </c>
      <c r="DM28" s="19">
        <f t="shared" si="37"/>
        <v>0.995300030133952</v>
      </c>
      <c r="DN28" s="19">
        <f aca="true" t="shared" si="109" ref="DN28:DN59">CY27*CY$14*DA28*INDEX(CY$11:CY$13,$B28,1)/DE28</f>
        <v>2.276196802107431E-08</v>
      </c>
      <c r="DO28" s="19">
        <f aca="true" t="shared" si="110" ref="DO28:DO59">CZ27*CZ$14*DA28*INDEX(CY$11:CY$13,$B28,1)/DE28</f>
        <v>0.0046999471040799845</v>
      </c>
      <c r="DP28" s="19">
        <f aca="true" t="shared" si="111" ref="DP28:DP59">CY27*CY$15*DB28*INDEX(CZ$11:CZ$13,$B28,1)/DE28</f>
        <v>2.9417288387826198E-08</v>
      </c>
      <c r="DQ28" s="19">
        <f aca="true" t="shared" si="112" ref="DQ28:DQ59">CZ27*CZ$15*DB28*INDEX(CZ$11:CZ$13,$B28,1)/DE28</f>
        <v>0.9953000007166634</v>
      </c>
      <c r="DR28" s="23"/>
      <c r="DS28" s="18">
        <f aca="true" t="shared" si="113" ref="DS28:DS59">(DS27*DS$14+DT27*DT$14)*INDEX(DS$11:DS$13,$B28,1)</f>
        <v>0.007753617905964841</v>
      </c>
      <c r="DT28" s="18">
        <f>(DS27*DS$15+DT27*DT$15)*INDEX(DT$11:DT$13,$B28,1)</f>
        <v>0.21420788594914347</v>
      </c>
      <c r="DU28" s="18">
        <f>DS$14*DU29*INDEX(DS$11:DS$13,$B29,1)+DS$15*DV29*INDEX(DT$11:DT$13,$B29,1)</f>
        <v>2.7648166523836093E-16</v>
      </c>
      <c r="DV28" s="18">
        <f>DT$14*DU29*INDEX(DS$11:DS$13,$B29,1)+DT$15*DV29*INDEX(DT$11:DT$13,$B29,1)</f>
        <v>2.0305683862046427E-15</v>
      </c>
      <c r="DW28" s="18">
        <f aca="true" t="shared" si="114" ref="DW28:DW59">DS28*DU28</f>
        <v>2.1437331902631323E-18</v>
      </c>
      <c r="DX28" s="18">
        <f>DT28*DV28</f>
        <v>4.3496376128406044E-16</v>
      </c>
      <c r="DY28" s="18">
        <f>DW28+DX28</f>
        <v>4.371074944743236E-16</v>
      </c>
      <c r="DZ28" s="19">
        <f>DW28/DY28</f>
        <v>0.0049043615526227465</v>
      </c>
      <c r="EA28" s="19">
        <f aca="true" t="shared" si="115" ref="EA28:EA59">DX28/DY28</f>
        <v>0.9950956384473773</v>
      </c>
      <c r="EB28" s="19">
        <f t="shared" si="38"/>
        <v>0</v>
      </c>
      <c r="EC28" s="19">
        <f t="shared" si="39"/>
        <v>0</v>
      </c>
      <c r="ED28" s="19">
        <f t="shared" si="40"/>
        <v>0.0049043615526227465</v>
      </c>
      <c r="EE28" s="19">
        <f t="shared" si="41"/>
        <v>0</v>
      </c>
      <c r="EF28" s="19">
        <f t="shared" si="42"/>
        <v>0</v>
      </c>
      <c r="EG28" s="19">
        <f t="shared" si="43"/>
        <v>0.9950956384473773</v>
      </c>
      <c r="EH28" s="19">
        <f aca="true" t="shared" si="116" ref="EH28:EH59">DS27*DS$14*DU28*INDEX(DS$11:DS$13,$B28,1)/DY28</f>
        <v>9.402529827761199E-10</v>
      </c>
      <c r="EI28" s="19">
        <f aca="true" t="shared" si="117" ref="EI28:EI59">DT27*DT$14*DU28*INDEX(DS$11:DS$13,$B28,1)/DY28</f>
        <v>0.004904360612369764</v>
      </c>
      <c r="EJ28" s="19">
        <f aca="true" t="shared" si="118" ref="EJ28:EJ59">DS27*DS$15*DV28*INDEX(DT$11:DT$13,$B28,1)/DY28</f>
        <v>1.1404658359881713E-09</v>
      </c>
      <c r="EK28" s="19">
        <f aca="true" t="shared" si="119" ref="EK28:EK59">DT27*DT$15*DV28*INDEX(DT$11:DT$13,$B28,1)/DY28</f>
        <v>0.9950956373069113</v>
      </c>
      <c r="EL28" s="23"/>
      <c r="EM28" s="18">
        <f aca="true" t="shared" si="120" ref="EM28:EM59">(EM27*EM$14+EN27*EN$14)*INDEX(EM$11:EM$13,$B28,1)</f>
        <v>0.007949816876648247</v>
      </c>
      <c r="EN28" s="18">
        <f>(EM27*EM$15+EN27*EN$15)*INDEX(EN$11:EN$13,$B28,1)</f>
        <v>0.2147564316779622</v>
      </c>
      <c r="EO28" s="18">
        <f>EM$14*EO29*INDEX(EM$11:EM$13,$B29,1)+EM$15*EP29*INDEX(EN$11:EN$13,$B29,1)</f>
        <v>2.8051771251076227E-16</v>
      </c>
      <c r="EP28" s="18">
        <f>EN$14*EO29*INDEX(EM$11:EM$13,$B29,1)+EN$15*EP29*INDEX(EN$11:EN$13,$B29,1)</f>
        <v>2.062613468566392E-15</v>
      </c>
      <c r="EQ28" s="18">
        <f aca="true" t="shared" si="121" ref="EQ28:EQ59">EM28*EO28</f>
        <v>2.2300644451168192E-18</v>
      </c>
      <c r="ER28" s="18">
        <f>EN28*EP28</f>
        <v>4.4295950844022304E-16</v>
      </c>
      <c r="ES28" s="18">
        <f>EQ28+ER28</f>
        <v>4.451895728853398E-16</v>
      </c>
      <c r="ET28" s="19">
        <f>EQ28/ES28</f>
        <v>0.005009246803925438</v>
      </c>
      <c r="EU28" s="19">
        <f aca="true" t="shared" si="122" ref="EU28:EU59">ER28/ES28</f>
        <v>0.9949907531960747</v>
      </c>
      <c r="EV28" s="19">
        <f t="shared" si="44"/>
        <v>0</v>
      </c>
      <c r="EW28" s="19">
        <f t="shared" si="45"/>
        <v>0</v>
      </c>
      <c r="EX28" s="19">
        <f t="shared" si="46"/>
        <v>0.005009246803925438</v>
      </c>
      <c r="EY28" s="19">
        <f t="shared" si="47"/>
        <v>0</v>
      </c>
      <c r="EZ28" s="19">
        <f t="shared" si="48"/>
        <v>0</v>
      </c>
      <c r="FA28" s="19">
        <f t="shared" si="49"/>
        <v>0.9949907531960747</v>
      </c>
      <c r="FB28" s="19">
        <f>EM27*EM$14*EO28*INDEX(EM$11:EM$13,$B28,1)/ES28</f>
        <v>3.788101693819771E-11</v>
      </c>
      <c r="FC28" s="19">
        <f>EN27*EN$14*EO28*INDEX(EM$11:EM$13,$B28,1)/ES28</f>
        <v>0.005009246766044421</v>
      </c>
      <c r="FD28" s="19">
        <f>EM27*EM$15*EP28*INDEX(EN$11:EN$13,$B28,1)/ES28</f>
        <v>4.4604281361969075E-11</v>
      </c>
      <c r="FE28" s="19">
        <f>EN27*EN$15*EP28*INDEX(EN$11:EN$13,$B28,1)/ES28</f>
        <v>0.9949907531514701</v>
      </c>
      <c r="FF28" s="23"/>
      <c r="FG28" s="18">
        <f aca="true" t="shared" si="123" ref="FG28:FG59">(FG27*FG$14+FH27*FH$14)*INDEX(FG$11:FG$13,$B28,1)</f>
        <v>0.00804256534514353</v>
      </c>
      <c r="FH28" s="18">
        <f>(FG27*FG$15+FH27*FH$15)*INDEX(FH$11:FH$13,$B28,1)</f>
        <v>0.2150072796364972</v>
      </c>
      <c r="FI28" s="18">
        <f>FG$14*FI29*INDEX(FG$11:FG$13,$B29,1)+FG$15*FJ29*INDEX(FH$11:FH$13,$B29,1)</f>
        <v>2.8241303655804736E-16</v>
      </c>
      <c r="FJ28" s="18">
        <f>FH$14*FI29*INDEX(FG$11:FG$13,$B29,1)+FH$15*FJ29*INDEX(FH$11:FH$13,$B29,1)</f>
        <v>2.077309824577227E-15</v>
      </c>
      <c r="FK28" s="18">
        <f aca="true" t="shared" si="124" ref="FK28:FK59">FG28*FI28</f>
        <v>2.2713253008385043E-18</v>
      </c>
      <c r="FL28" s="18">
        <f>FH28*FJ28</f>
        <v>4.466367343445188E-16</v>
      </c>
      <c r="FM28" s="18">
        <f>FK28+FL28</f>
        <v>4.489080596453573E-16</v>
      </c>
      <c r="FN28" s="19">
        <f>FK28/FM28</f>
        <v>0.005059667012066743</v>
      </c>
      <c r="FO28" s="19">
        <f aca="true" t="shared" si="125" ref="FO28:FO59">FL28/FM28</f>
        <v>0.9949403329879333</v>
      </c>
      <c r="FP28" s="19">
        <f t="shared" si="50"/>
        <v>0</v>
      </c>
      <c r="FQ28" s="19">
        <f t="shared" si="51"/>
        <v>0</v>
      </c>
      <c r="FR28" s="19">
        <f t="shared" si="52"/>
        <v>0.005059667012066743</v>
      </c>
      <c r="FS28" s="19">
        <f t="shared" si="53"/>
        <v>0</v>
      </c>
      <c r="FT28" s="19">
        <f t="shared" si="54"/>
        <v>0</v>
      </c>
      <c r="FU28" s="19">
        <f t="shared" si="55"/>
        <v>0.9949403329879333</v>
      </c>
      <c r="FV28" s="19">
        <f>FG27*FG$14*FI28*INDEX(FG$11:FG$13,$B28,1)/FM28</f>
        <v>1.5090515674812382E-12</v>
      </c>
      <c r="FW28" s="19">
        <f>FH27*FH$14*FI28*INDEX(FG$11:FG$13,$B28,1)/FM28</f>
        <v>0.005059667010557691</v>
      </c>
      <c r="FX28" s="19">
        <f>FG27*FG$15*FJ28*INDEX(FH$11:FH$13,$B28,1)/FM28</f>
        <v>1.753012524639717E-12</v>
      </c>
      <c r="FY28" s="19">
        <f>FH27*FH$15*FJ28*INDEX(FH$11:FH$13,$B28,1)/FM28</f>
        <v>0.9949403329861801</v>
      </c>
      <c r="FZ28" s="23"/>
      <c r="GA28" s="18">
        <f aca="true" t="shared" si="126" ref="GA28:GA59">(GA27*GA$14+GB27*GB$14)*INDEX(GA$11:GA$13,$B28,1)</f>
        <v>0.008085261650306829</v>
      </c>
      <c r="GB28" s="18">
        <f>(GA27*GA$15+GB27*GB$15)*INDEX(GB$11:GB$13,$B28,1)</f>
        <v>0.21512060375113384</v>
      </c>
      <c r="GC28" s="18">
        <f>GA$14*GC29*INDEX(GA$11:GA$13,$B29,1)+GA$15*GD29*INDEX(GB$11:GB$13,$B29,1)</f>
        <v>2.832853874235035E-16</v>
      </c>
      <c r="GD28" s="18">
        <f>GB$14*GC29*INDEX(GA$11:GA$13,$B29,1)+GB$15*GD29*INDEX(GB$11:GB$13,$B29,1)</f>
        <v>2.0839724259970904E-15</v>
      </c>
      <c r="GE28" s="18">
        <f aca="true" t="shared" si="127" ref="GE28:GE59">GA28*GC28</f>
        <v>2.2904364790275655E-18</v>
      </c>
      <c r="GF28" s="18">
        <f>GB28*GD28</f>
        <v>4.483054064812091E-16</v>
      </c>
      <c r="GG28" s="18">
        <f>GE28+GF28</f>
        <v>4.505958429602367E-16</v>
      </c>
      <c r="GH28" s="19">
        <f>GE28/GG28</f>
        <v>0.005083128295148714</v>
      </c>
      <c r="GI28" s="19">
        <f aca="true" t="shared" si="128" ref="GI28:GI59">GF28/GG28</f>
        <v>0.9949168717048513</v>
      </c>
      <c r="GJ28" s="19">
        <f t="shared" si="56"/>
        <v>0</v>
      </c>
      <c r="GK28" s="19">
        <f t="shared" si="57"/>
        <v>0</v>
      </c>
      <c r="GL28" s="19">
        <f t="shared" si="58"/>
        <v>0.005083128295148714</v>
      </c>
      <c r="GM28" s="19">
        <f t="shared" si="59"/>
        <v>0</v>
      </c>
      <c r="GN28" s="19">
        <f t="shared" si="60"/>
        <v>0</v>
      </c>
      <c r="GO28" s="19">
        <f t="shared" si="61"/>
        <v>0.9949168717048513</v>
      </c>
      <c r="GP28" s="19">
        <f>GA27*GA$14*GC28*INDEX(GA$11:GA$13,$B28,1)/GG28</f>
        <v>5.981396198282873E-14</v>
      </c>
      <c r="GQ28" s="19">
        <f>GB27*GB$14*GC28*INDEX(GA$11:GA$13,$B28,1)/GG28</f>
        <v>0.0050831282950889005</v>
      </c>
      <c r="GR28" s="19">
        <f>GA27*GA$15*GD28*INDEX(GB$11:GB$13,$B28,1)/GG28</f>
        <v>6.906074765408201E-14</v>
      </c>
      <c r="GS28" s="19">
        <f>GB27*GB$15*GD28*INDEX(GB$11:GB$13,$B28,1)/GG28</f>
        <v>0.9949168717047825</v>
      </c>
      <c r="GT28" s="23"/>
      <c r="GU28" s="18">
        <f>(GU27*GU$14+GV27*GV$14)*INDEX(GU$11:GU$13,$B28,1)</f>
        <v>0.008104669258204772</v>
      </c>
      <c r="GV28" s="18">
        <f>(GU27*GU$15+GV27*GV$15)*INDEX(GV$11:GV$13,$B28,1)</f>
        <v>0.21517156206329507</v>
      </c>
      <c r="GW28" s="18">
        <f>GU$14*GW29*INDEX(GU$11:GU$13,$B29,1)+GU$15*GX29*INDEX(GV$11:GV$13,$B29,1)</f>
        <v>2.836825038894835E-16</v>
      </c>
      <c r="GX28" s="18">
        <f>GV$14*GW29*INDEX(GU$11:GU$13,$B29,1)+GV$15*GX29*INDEX(GV$11:GV$13,$B29,1)</f>
        <v>2.0869771316883027E-15</v>
      </c>
      <c r="GY28" s="18">
        <f aca="true" t="shared" si="129" ref="GY28:GY59">GU28*GW28</f>
        <v>2.2991528683636523E-18</v>
      </c>
      <c r="GZ28" s="18">
        <f>GV28*GX28</f>
        <v>4.490581294157472E-16</v>
      </c>
      <c r="HA28" s="18">
        <f>GY28+GZ28</f>
        <v>4.513572822841109E-16</v>
      </c>
      <c r="HB28" s="19">
        <f>GY28/HA28</f>
        <v>0.005093864569391018</v>
      </c>
      <c r="HC28" s="19">
        <f aca="true" t="shared" si="130" ref="HC28:HC59">GZ28/HA28</f>
        <v>0.994906135430609</v>
      </c>
      <c r="HD28" s="19">
        <f t="shared" si="62"/>
        <v>0</v>
      </c>
      <c r="HE28" s="19">
        <f t="shared" si="63"/>
        <v>0</v>
      </c>
      <c r="HF28" s="19">
        <f t="shared" si="64"/>
        <v>0.005093864569391018</v>
      </c>
      <c r="HG28" s="19">
        <f t="shared" si="65"/>
        <v>0</v>
      </c>
      <c r="HH28" s="19">
        <f t="shared" si="66"/>
        <v>0</v>
      </c>
      <c r="HI28" s="19">
        <f t="shared" si="67"/>
        <v>0.994906135430609</v>
      </c>
      <c r="HJ28" s="19">
        <f>GU27*GU$14*GW28*INDEX(GU$11:GU$13,$B28,1)/HA28</f>
        <v>2.3655219837437263E-15</v>
      </c>
      <c r="HK28" s="19">
        <f>GV27*GV$14*GW28*INDEX(GU$11:GU$13,$B28,1)/HA28</f>
        <v>0.005093864569388652</v>
      </c>
      <c r="HL28" s="19">
        <f>GU27*GU$15*GX28*INDEX(GV$11:GV$13,$B28,1)/HA28</f>
        <v>2.7237209103753923E-15</v>
      </c>
      <c r="HM28" s="19">
        <f>GV27*GV$15*GX28*INDEX(GV$11:GV$13,$B28,1)/HA28</f>
        <v>0.9949061354306061</v>
      </c>
      <c r="HN28" s="29" t="s">
        <v>5</v>
      </c>
      <c r="HO28" s="70">
        <v>0.1</v>
      </c>
      <c r="HP28" s="70">
        <v>0.1</v>
      </c>
      <c r="HQ28" s="70">
        <v>0</v>
      </c>
      <c r="HR28" s="58"/>
      <c r="HS28" s="58"/>
      <c r="HT28" s="58"/>
      <c r="HU28" s="2"/>
      <c r="HV28" s="2"/>
      <c r="HW28" s="2"/>
    </row>
    <row r="29" spans="1:231" ht="13.5" thickTop="1">
      <c r="A29">
        <v>3</v>
      </c>
      <c r="B29" s="22">
        <v>3</v>
      </c>
      <c r="C29" s="18">
        <f t="shared" si="68"/>
        <v>0.0013500000000000005</v>
      </c>
      <c r="D29" s="18">
        <f aca="true" t="shared" si="131" ref="D29:D59">(C28*C$15+D28*D$15)*INDEX(D$11:D$13,$B29,1)</f>
        <v>0.035910000000000004</v>
      </c>
      <c r="E29" s="18">
        <f aca="true" t="shared" si="132" ref="E29:E58">C$14*E30*INDEX(C$11:C$13,$B30,1)+C$15*F30*INDEX(D$11:D$13,$B30,1)</f>
        <v>7.249634112614893E-18</v>
      </c>
      <c r="F29" s="18">
        <f t="shared" si="1"/>
        <v>2.514534906090993E-17</v>
      </c>
      <c r="G29" s="18">
        <f t="shared" si="69"/>
        <v>9.787006052030109E-21</v>
      </c>
      <c r="H29" s="18">
        <f t="shared" si="70"/>
        <v>9.029694847772756E-19</v>
      </c>
      <c r="I29" s="18">
        <f t="shared" si="71"/>
        <v>9.127564908293057E-19</v>
      </c>
      <c r="J29" s="19">
        <f>G29/I29</f>
        <v>0.010722472149321998</v>
      </c>
      <c r="K29" s="19">
        <f t="shared" si="73"/>
        <v>0.989277527850678</v>
      </c>
      <c r="L29" s="19">
        <f t="shared" si="2"/>
        <v>0</v>
      </c>
      <c r="M29" s="19">
        <f t="shared" si="3"/>
        <v>0</v>
      </c>
      <c r="N29" s="19">
        <f t="shared" si="4"/>
        <v>0.010722472149321998</v>
      </c>
      <c r="O29" s="19">
        <f t="shared" si="5"/>
        <v>0</v>
      </c>
      <c r="P29" s="19">
        <f t="shared" si="6"/>
        <v>0</v>
      </c>
      <c r="Q29" s="19">
        <f t="shared" si="7"/>
        <v>0.989277527850678</v>
      </c>
      <c r="R29" s="19">
        <f t="shared" si="74"/>
        <v>0.005718651812971732</v>
      </c>
      <c r="S29" s="19">
        <f t="shared" si="75"/>
        <v>0.005003820336350265</v>
      </c>
      <c r="T29" s="19">
        <f t="shared" si="76"/>
        <v>0.01735574610264348</v>
      </c>
      <c r="U29" s="19">
        <f t="shared" si="77"/>
        <v>0.9719217817480349</v>
      </c>
      <c r="V29" s="23"/>
      <c r="W29" s="18">
        <f t="shared" si="78"/>
        <v>0.002183698849588254</v>
      </c>
      <c r="X29" s="18">
        <f>(W28*W$15+X28*X$15)*INDEX(X$11:X$13,$B29,1)</f>
        <v>0.07499574570259382</v>
      </c>
      <c r="Y29" s="18">
        <f>W$14*Y30*INDEX(W$11:W$13,$B30,1)+W$15*Z30*INDEX(X$11:X$13,$B30,1)</f>
        <v>3.1244822062623945E-16</v>
      </c>
      <c r="Z29" s="18">
        <f>X$14*Y30*INDEX(W$11:W$13,$B30,1)+X$15*Z30*INDEX(X$11:X$13,$B30,1)</f>
        <v>1.4631755814509424E-15</v>
      </c>
      <c r="AA29" s="18">
        <f t="shared" si="79"/>
        <v>6.82292819937416E-19</v>
      </c>
      <c r="AB29" s="18">
        <f>X29*Z29</f>
        <v>1.0973194382473973E-16</v>
      </c>
      <c r="AC29" s="18">
        <f>AA29+AB29</f>
        <v>1.1041423664467715E-16</v>
      </c>
      <c r="AD29" s="19">
        <f>AA29/AC29</f>
        <v>0.006179391722220524</v>
      </c>
      <c r="AE29" s="19">
        <f t="shared" si="80"/>
        <v>0.9938206082777795</v>
      </c>
      <c r="AF29" s="19">
        <f t="shared" si="8"/>
        <v>0</v>
      </c>
      <c r="AG29" s="19">
        <f t="shared" si="9"/>
        <v>0</v>
      </c>
      <c r="AH29" s="19">
        <f t="shared" si="10"/>
        <v>0.006179391722220524</v>
      </c>
      <c r="AI29" s="19">
        <f t="shared" si="11"/>
        <v>0</v>
      </c>
      <c r="AJ29" s="19">
        <f t="shared" si="12"/>
        <v>0</v>
      </c>
      <c r="AK29" s="19">
        <f t="shared" si="13"/>
        <v>0.9938206082777795</v>
      </c>
      <c r="AL29" s="19">
        <f t="shared" si="81"/>
        <v>0.001601662786916699</v>
      </c>
      <c r="AM29" s="19">
        <f t="shared" si="82"/>
        <v>0.004577728935303825</v>
      </c>
      <c r="AN29" s="19">
        <f t="shared" si="83"/>
        <v>0.00460500844653091</v>
      </c>
      <c r="AO29" s="19">
        <f t="shared" si="84"/>
        <v>0.9892155998312485</v>
      </c>
      <c r="AP29" s="23"/>
      <c r="AQ29" s="18">
        <f t="shared" si="85"/>
        <v>0.0025757839049960715</v>
      </c>
      <c r="AR29" s="18">
        <f>(AQ28*AQ$15+AR28*AR$15)*INDEX(AR$11:AR$13,$B29,1)</f>
        <v>0.08565132474657614</v>
      </c>
      <c r="AS29" s="18">
        <f>AQ$14*AS30*INDEX(AQ$11:AQ$13,$B30,1)+AQ$15*AT30*INDEX(AR$11:AR$13,$B30,1)</f>
        <v>4.709471856930835E-16</v>
      </c>
      <c r="AT29" s="18">
        <f>AR$14*AS30*INDEX(AQ$11:AQ$13,$B30,1)+AR$15*AT30*INDEX(AR$11:AR$13,$B30,1)</f>
        <v>2.8109799278093705E-15</v>
      </c>
      <c r="AU29" s="18">
        <f t="shared" si="86"/>
        <v>1.2130581810114407E-18</v>
      </c>
      <c r="AV29" s="18">
        <f>AR29*AT29</f>
        <v>2.4076415465290754E-16</v>
      </c>
      <c r="AW29" s="18">
        <f>AU29+AV29</f>
        <v>2.41977212833919E-16</v>
      </c>
      <c r="AX29" s="19">
        <f>AU29/AW29</f>
        <v>0.005013109155216293</v>
      </c>
      <c r="AY29" s="19">
        <f t="shared" si="87"/>
        <v>0.9949868908447836</v>
      </c>
      <c r="AZ29" s="19">
        <f t="shared" si="14"/>
        <v>0</v>
      </c>
      <c r="BA29" s="19">
        <f t="shared" si="15"/>
        <v>0</v>
      </c>
      <c r="BB29" s="19">
        <f t="shared" si="16"/>
        <v>0.005013109155216293</v>
      </c>
      <c r="BC29" s="19">
        <f t="shared" si="17"/>
        <v>0</v>
      </c>
      <c r="BD29" s="19">
        <f t="shared" si="18"/>
        <v>0</v>
      </c>
      <c r="BE29" s="19">
        <f t="shared" si="19"/>
        <v>0.9949868908447836</v>
      </c>
      <c r="BF29" s="19">
        <f t="shared" si="88"/>
        <v>0.0011271515140872715</v>
      </c>
      <c r="BG29" s="19">
        <f t="shared" si="89"/>
        <v>0.0038859576411290207</v>
      </c>
      <c r="BH29" s="19">
        <f t="shared" si="90"/>
        <v>0.0026288849784350346</v>
      </c>
      <c r="BI29" s="19">
        <f t="shared" si="91"/>
        <v>0.9923580058663487</v>
      </c>
      <c r="BJ29" s="23"/>
      <c r="BK29" s="18">
        <f t="shared" si="92"/>
        <v>0.003234005681820115</v>
      </c>
      <c r="BL29" s="18">
        <f>(BK28*BK$15+BL28*BL$15)*INDEX(BL$11:BL$13,$B29,1)</f>
        <v>0.08744146960519233</v>
      </c>
      <c r="BM29" s="18">
        <f>BK$14*BM30*INDEX(BK$11:BK$13,$B30,1)+BK$15*BN30*INDEX(BL$11:BL$13,$B30,1)</f>
        <v>5.362019485054475E-16</v>
      </c>
      <c r="BN29" s="18">
        <f>BL$14*BM30*INDEX(BK$11:BK$13,$B30,1)+BL$15*BN30*INDEX(BL$11:BL$13,$B30,1)</f>
        <v>3.740304516895095E-15</v>
      </c>
      <c r="BO29" s="18">
        <f t="shared" si="93"/>
        <v>1.7340801480696337E-18</v>
      </c>
      <c r="BP29" s="18">
        <f>BL29*BN29</f>
        <v>3.2705772372824608E-16</v>
      </c>
      <c r="BQ29" s="18">
        <f>BO29+BP29</f>
        <v>3.287918038763157E-16</v>
      </c>
      <c r="BR29" s="19">
        <f>BO29/BQ29</f>
        <v>0.005274097856532814</v>
      </c>
      <c r="BS29" s="19">
        <f t="shared" si="94"/>
        <v>0.9947259021434672</v>
      </c>
      <c r="BT29" s="19">
        <f t="shared" si="20"/>
        <v>0</v>
      </c>
      <c r="BU29" s="19">
        <f t="shared" si="21"/>
        <v>0</v>
      </c>
      <c r="BV29" s="19">
        <f t="shared" si="22"/>
        <v>0.005274097856532814</v>
      </c>
      <c r="BW29" s="19">
        <f t="shared" si="23"/>
        <v>0</v>
      </c>
      <c r="BX29" s="19">
        <f t="shared" si="24"/>
        <v>0</v>
      </c>
      <c r="BY29" s="19">
        <f t="shared" si="25"/>
        <v>0.9947259021434672</v>
      </c>
      <c r="BZ29" s="19">
        <f t="shared" si="95"/>
        <v>0.0013775485758633077</v>
      </c>
      <c r="CA29" s="19">
        <f t="shared" si="96"/>
        <v>0.0038965492806695068</v>
      </c>
      <c r="CB29" s="19">
        <f t="shared" si="97"/>
        <v>0.0025264781111449604</v>
      </c>
      <c r="CC29" s="19">
        <f t="shared" si="98"/>
        <v>0.9921994240323221</v>
      </c>
      <c r="CD29" s="23"/>
      <c r="CE29" s="18">
        <f t="shared" si="99"/>
        <v>0.0039032491621085927</v>
      </c>
      <c r="CF29" s="18">
        <f>(CE28*CE$15+CF28*CF$15)*INDEX(CF$11:CF$13,$B29,1)</f>
        <v>0.08750375655046222</v>
      </c>
      <c r="CG29" s="18">
        <f>CE$14*CG30*INDEX(CE$11:CE$13,$B30,1)+CE$15*CH30*INDEX(CF$11:CF$13,$B30,1)</f>
        <v>5.783939105071616E-16</v>
      </c>
      <c r="CH29" s="18">
        <f>CF$14*CG30*INDEX(CE$11:CE$13,$B30,1)+CF$15*CH30*INDEX(CF$11:CF$13,$B30,1)</f>
        <v>4.391457701059009E-15</v>
      </c>
      <c r="CI29" s="18">
        <f t="shared" si="100"/>
        <v>2.257615546555791E-18</v>
      </c>
      <c r="CJ29" s="18">
        <f>CF29*CH29</f>
        <v>3.8426904557512E-16</v>
      </c>
      <c r="CK29" s="18">
        <f>CI29+CJ29</f>
        <v>3.8652666112167575E-16</v>
      </c>
      <c r="CL29" s="19">
        <f>CI29/CK29</f>
        <v>0.005840775743655909</v>
      </c>
      <c r="CM29" s="19">
        <f t="shared" si="101"/>
        <v>0.9941592242563442</v>
      </c>
      <c r="CN29" s="19">
        <f t="shared" si="26"/>
        <v>0</v>
      </c>
      <c r="CO29" s="19">
        <f t="shared" si="27"/>
        <v>0</v>
      </c>
      <c r="CP29" s="19">
        <f t="shared" si="28"/>
        <v>0.005840775743655909</v>
      </c>
      <c r="CQ29" s="19">
        <f t="shared" si="29"/>
        <v>0</v>
      </c>
      <c r="CR29" s="19">
        <f t="shared" si="30"/>
        <v>0</v>
      </c>
      <c r="CS29" s="19">
        <f t="shared" si="31"/>
        <v>0.9941592242563442</v>
      </c>
      <c r="CT29" s="19">
        <f t="shared" si="102"/>
        <v>0.0017122746957846898</v>
      </c>
      <c r="CU29" s="19">
        <f t="shared" si="103"/>
        <v>0.004128501047871218</v>
      </c>
      <c r="CV29" s="19">
        <f t="shared" si="104"/>
        <v>0.0026390249800785606</v>
      </c>
      <c r="CW29" s="19">
        <f t="shared" si="105"/>
        <v>0.9915201992762657</v>
      </c>
      <c r="CX29" s="23"/>
      <c r="CY29" s="18">
        <f t="shared" si="106"/>
        <v>0.004369763636591727</v>
      </c>
      <c r="CZ29" s="18">
        <f>(CY28*CY$15+CZ28*CZ$15)*INDEX(CZ$11:CZ$13,$B29,1)</f>
        <v>0.08728245185168815</v>
      </c>
      <c r="DA29" s="18">
        <f>CY$14*DA30*INDEX(CY$11:CY$13,$B30,1)+CY$15*DB30*INDEX(CZ$11:CZ$13,$B30,1)</f>
        <v>6.046092025272174E-16</v>
      </c>
      <c r="DB29" s="18">
        <f>CZ$14*DA30*INDEX(CY$11:CY$13,$B30,1)+CZ$15*DB30*INDEX(CZ$11:CZ$13,$B30,1)</f>
        <v>4.782499903780469E-15</v>
      </c>
      <c r="DC29" s="18">
        <f t="shared" si="107"/>
        <v>2.6419993075521573E-18</v>
      </c>
      <c r="DD29" s="18">
        <f>CZ29*DB29</f>
        <v>4.17428317582422E-16</v>
      </c>
      <c r="DE29" s="18">
        <f>DC29+DD29</f>
        <v>4.2007031688997414E-16</v>
      </c>
      <c r="DF29" s="19">
        <f>DC29/DE29</f>
        <v>0.006289421559496088</v>
      </c>
      <c r="DG29" s="19">
        <f t="shared" si="108"/>
        <v>0.9937105784405039</v>
      </c>
      <c r="DH29" s="19">
        <f t="shared" si="32"/>
        <v>0</v>
      </c>
      <c r="DI29" s="19">
        <f t="shared" si="33"/>
        <v>0</v>
      </c>
      <c r="DJ29" s="19">
        <f t="shared" si="34"/>
        <v>0.006289421559496088</v>
      </c>
      <c r="DK29" s="19">
        <f t="shared" si="35"/>
        <v>0</v>
      </c>
      <c r="DL29" s="19">
        <f t="shared" si="36"/>
        <v>0</v>
      </c>
      <c r="DM29" s="19">
        <f t="shared" si="37"/>
        <v>0.9937105784405039</v>
      </c>
      <c r="DN29" s="19">
        <f t="shared" si="109"/>
        <v>0.0019606801308777303</v>
      </c>
      <c r="DO29" s="19">
        <f t="shared" si="110"/>
        <v>0.004328741428618359</v>
      </c>
      <c r="DP29" s="19">
        <f t="shared" si="111"/>
        <v>0.0027392897351702756</v>
      </c>
      <c r="DQ29" s="19">
        <f t="shared" si="112"/>
        <v>0.9909712887053337</v>
      </c>
      <c r="DR29" s="23"/>
      <c r="DS29" s="18">
        <f t="shared" si="113"/>
        <v>0.004630697174946454</v>
      </c>
      <c r="DT29" s="18">
        <f>(DS28*DS$15+DT28*DT$15)*INDEX(DT$11:DT$13,$B29,1)</f>
        <v>0.08710727932717413</v>
      </c>
      <c r="DU29" s="18">
        <f>DS$14*DU30*INDEX(DS$11:DS$13,$B30,1)+DS$15*DV30*INDEX(DT$11:DT$13,$B30,1)</f>
        <v>6.187374378554724E-16</v>
      </c>
      <c r="DV29" s="18">
        <f>DT$14*DU30*INDEX(DS$11:DS$13,$B30,1)+DT$15*DV30*INDEX(DT$11:DT$13,$B30,1)</f>
        <v>4.98514374599857E-15</v>
      </c>
      <c r="DW29" s="18">
        <f t="shared" si="114"/>
        <v>2.8651857055109428E-18</v>
      </c>
      <c r="DX29" s="18">
        <f>DT29*DV29</f>
        <v>4.342423087688126E-16</v>
      </c>
      <c r="DY29" s="18">
        <f>DW29+DX29</f>
        <v>4.371074944743236E-16</v>
      </c>
      <c r="DZ29" s="19">
        <f>DW29/DY29</f>
        <v>0.006554876641858285</v>
      </c>
      <c r="EA29" s="19">
        <f t="shared" si="115"/>
        <v>0.9934451233581417</v>
      </c>
      <c r="EB29" s="19">
        <f t="shared" si="38"/>
        <v>0</v>
      </c>
      <c r="EC29" s="19">
        <f t="shared" si="39"/>
        <v>0</v>
      </c>
      <c r="ED29" s="19">
        <f t="shared" si="40"/>
        <v>0.006554876641858285</v>
      </c>
      <c r="EE29" s="19">
        <f t="shared" si="41"/>
        <v>0</v>
      </c>
      <c r="EF29" s="19">
        <f t="shared" si="42"/>
        <v>0</v>
      </c>
      <c r="EG29" s="19">
        <f t="shared" si="43"/>
        <v>0.9934451233581417</v>
      </c>
      <c r="EH29" s="19">
        <f t="shared" si="116"/>
        <v>0.0021043065169896293</v>
      </c>
      <c r="EI29" s="19">
        <f t="shared" si="117"/>
        <v>0.004450570124868655</v>
      </c>
      <c r="EJ29" s="19">
        <f t="shared" si="118"/>
        <v>0.0028000550356331168</v>
      </c>
      <c r="EK29" s="19">
        <f t="shared" si="119"/>
        <v>0.9906450683225085</v>
      </c>
      <c r="EL29" s="23"/>
      <c r="EM29" s="18">
        <f t="shared" si="120"/>
        <v>0.004760803340775868</v>
      </c>
      <c r="EN29" s="18">
        <f>(EM28*EM$15+EN28*EN$15)*INDEX(EN$11:EN$13,$B29,1)</f>
        <v>0.08701039080253371</v>
      </c>
      <c r="EO29" s="18">
        <f>EM$14*EO30*INDEX(EM$11:EM$13,$B30,1)+EM$15*EP30*INDEX(EN$11:EN$13,$B30,1)</f>
        <v>6.257629207202357E-16</v>
      </c>
      <c r="EP29" s="18">
        <f>EN$14*EO30*INDEX(EM$11:EM$13,$B30,1)+EN$15*EP30*INDEX(EN$11:EN$13,$B30,1)</f>
        <v>5.082271606909783E-15</v>
      </c>
      <c r="EQ29" s="18">
        <f t="shared" si="121"/>
        <v>2.9791342034985625E-18</v>
      </c>
      <c r="ER29" s="18">
        <f>EN29*EP29</f>
        <v>4.422104386818412E-16</v>
      </c>
      <c r="ES29" s="18">
        <f>EQ29+ER29</f>
        <v>4.451895728853397E-16</v>
      </c>
      <c r="ET29" s="19">
        <f>EQ29/ES29</f>
        <v>0.0066918328391888235</v>
      </c>
      <c r="EU29" s="19">
        <f t="shared" si="122"/>
        <v>0.9933081671608113</v>
      </c>
      <c r="EV29" s="19">
        <f t="shared" si="44"/>
        <v>0</v>
      </c>
      <c r="EW29" s="19">
        <f t="shared" si="45"/>
        <v>0</v>
      </c>
      <c r="EX29" s="19">
        <f t="shared" si="46"/>
        <v>0.0066918328391888235</v>
      </c>
      <c r="EY29" s="19">
        <f t="shared" si="47"/>
        <v>0</v>
      </c>
      <c r="EZ29" s="19">
        <f t="shared" si="48"/>
        <v>0</v>
      </c>
      <c r="FA29" s="19">
        <f t="shared" si="49"/>
        <v>0.9933081671608113</v>
      </c>
      <c r="FB29" s="19">
        <f>EM28*EM$14*EO29*INDEX(EM$11:EM$13,$B29,1)/ES29</f>
        <v>0.0021773607013944414</v>
      </c>
      <c r="FC29" s="19">
        <f>EN28*EN$14*EO29*INDEX(EM$11:EM$13,$B29,1)/ES29</f>
        <v>0.004514472137794382</v>
      </c>
      <c r="FD29" s="19">
        <f>EM28*EM$15*EP29*INDEX(EN$11:EN$13,$B29,1)/ES29</f>
        <v>0.0028318861025309968</v>
      </c>
      <c r="FE29" s="19">
        <f>EN28*EN$15*EP29*INDEX(EN$11:EN$13,$B29,1)/ES29</f>
        <v>0.9904762810582801</v>
      </c>
      <c r="FF29" s="23"/>
      <c r="FG29" s="18">
        <f t="shared" si="123"/>
        <v>0.004822192958272753</v>
      </c>
      <c r="FH29" s="18">
        <f>(FG28*FG$15+FH28*FH$15)*INDEX(FH$11:FH$13,$B29,1)</f>
        <v>0.08696294733233868</v>
      </c>
      <c r="FI29" s="18">
        <f>FG$14*FI30*INDEX(FG$11:FG$13,$B30,1)+FG$15*FJ30*INDEX(FH$11:FH$13,$B30,1)</f>
        <v>6.291050919840788E-16</v>
      </c>
      <c r="FJ29" s="18">
        <f>FH$14*FI30*INDEX(FG$11:FG$13,$B30,1)+FH$15*FJ30*INDEX(FH$11:FH$13,$B30,1)</f>
        <v>5.127176656016716E-15</v>
      </c>
      <c r="FK29" s="18">
        <f t="shared" si="124"/>
        <v>3.0336661445791576E-18</v>
      </c>
      <c r="FL29" s="18">
        <f>FH29*FJ29</f>
        <v>4.45874393500778E-16</v>
      </c>
      <c r="FM29" s="18">
        <f>FK29+FL29</f>
        <v>4.489080596453572E-16</v>
      </c>
      <c r="FN29" s="19">
        <f>FK29/FM29</f>
        <v>0.006757878544162897</v>
      </c>
      <c r="FO29" s="19">
        <f t="shared" si="125"/>
        <v>0.993242121455837</v>
      </c>
      <c r="FP29" s="19">
        <f t="shared" si="50"/>
        <v>0</v>
      </c>
      <c r="FQ29" s="19">
        <f t="shared" si="51"/>
        <v>0</v>
      </c>
      <c r="FR29" s="19">
        <f t="shared" si="52"/>
        <v>0.006757878544162897</v>
      </c>
      <c r="FS29" s="19">
        <f t="shared" si="53"/>
        <v>0</v>
      </c>
      <c r="FT29" s="19">
        <f t="shared" si="54"/>
        <v>0</v>
      </c>
      <c r="FU29" s="19">
        <f t="shared" si="55"/>
        <v>0.993242121455837</v>
      </c>
      <c r="FV29" s="19">
        <f>FG28*FG$14*FI29*INDEX(FG$11:FG$13,$B29,1)/FM29</f>
        <v>0.00221224251008929</v>
      </c>
      <c r="FW29" s="19">
        <f>FH28*FH$14*FI29*INDEX(FG$11:FG$13,$B29,1)/FM29</f>
        <v>0.004545636034073608</v>
      </c>
      <c r="FX29" s="19">
        <f>FG28*FG$15*FJ29*INDEX(FH$11:FH$13,$B29,1)/FM29</f>
        <v>0.0028474245019774543</v>
      </c>
      <c r="FY29" s="19">
        <f>FH28*FH$15*FJ29*INDEX(FH$11:FH$13,$B29,1)/FM29</f>
        <v>0.9903946969538596</v>
      </c>
      <c r="FZ29" s="23"/>
      <c r="GA29" s="18">
        <f t="shared" si="126"/>
        <v>0.0048504195452950365</v>
      </c>
      <c r="GB29" s="18">
        <f>(GA28*GA$15+GB28*GB$15)*INDEX(GB$11:GB$13,$B29,1)</f>
        <v>0.08694079665722253</v>
      </c>
      <c r="GC29" s="18">
        <f>GA$14*GC30*INDEX(GA$11:GA$13,$B30,1)+GA$15*GD30*INDEX(GB$11:GB$13,$B30,1)</f>
        <v>6.306555364690502E-16</v>
      </c>
      <c r="GD29" s="18">
        <f>GB$14*GC30*INDEX(GA$11:GA$13,$B30,1)+GB$15*GD30*INDEX(GB$11:GB$13,$B30,1)</f>
        <v>5.147605223636056E-15</v>
      </c>
      <c r="GE29" s="18">
        <f t="shared" si="127"/>
        <v>3.0589439404380077E-18</v>
      </c>
      <c r="GF29" s="18">
        <f>GB29*GD29</f>
        <v>4.475368990197988E-16</v>
      </c>
      <c r="GG29" s="18">
        <f>GE29+GF29</f>
        <v>4.505958429602369E-16</v>
      </c>
      <c r="GH29" s="19">
        <f>GE29/GG29</f>
        <v>0.006788664361264306</v>
      </c>
      <c r="GI29" s="19">
        <f t="shared" si="128"/>
        <v>0.9932113356387356</v>
      </c>
      <c r="GJ29" s="19">
        <f t="shared" si="56"/>
        <v>0</v>
      </c>
      <c r="GK29" s="19">
        <f t="shared" si="57"/>
        <v>0</v>
      </c>
      <c r="GL29" s="19">
        <f t="shared" si="58"/>
        <v>0.006788664361264306</v>
      </c>
      <c r="GM29" s="19">
        <f t="shared" si="59"/>
        <v>0</v>
      </c>
      <c r="GN29" s="19">
        <f t="shared" si="60"/>
        <v>0</v>
      </c>
      <c r="GO29" s="19">
        <f t="shared" si="61"/>
        <v>0.9932113356387356</v>
      </c>
      <c r="GP29" s="19">
        <f>GA28*GA$14*GC29*INDEX(GA$11:GA$13,$B29,1)/GG29</f>
        <v>0.002228393370762962</v>
      </c>
      <c r="GQ29" s="19">
        <f>GB28*GB$14*GC29*INDEX(GA$11:GA$13,$B29,1)/GG29</f>
        <v>0.004560270990501343</v>
      </c>
      <c r="GR29" s="19">
        <f>GA28*GA$15*GD29*INDEX(GB$11:GB$13,$B29,1)/GG29</f>
        <v>0.0028547349243857496</v>
      </c>
      <c r="GS29" s="19">
        <f>GB28*GB$15*GD29*INDEX(GB$11:GB$13,$B29,1)/GG29</f>
        <v>0.9903566007143499</v>
      </c>
      <c r="GT29" s="23"/>
      <c r="GU29" s="18">
        <f>(GU28*GU$14+GV28*GV$14)*INDEX(GU$11:GU$13,$B29,1)</f>
        <v>0.004863240324737788</v>
      </c>
      <c r="GV29" s="18">
        <f>(GU28*GU$15+GV28*GV$15)*INDEX(GV$11:GV$13,$B29,1)</f>
        <v>0.08693066090474955</v>
      </c>
      <c r="GW29" s="18">
        <f>GU$14*GW30*INDEX(GU$11:GU$13,$B30,1)+GU$15*GX30*INDEX(GV$11:GV$13,$B30,1)</f>
        <v>6.313645611086099E-16</v>
      </c>
      <c r="GX29" s="18">
        <f>GV$14*GW30*INDEX(GU$11:GU$13,$B30,1)+GV$15*GX30*INDEX(GV$11:GV$13,$B30,1)</f>
        <v>5.1568318936641645E-15</v>
      </c>
      <c r="GY29" s="18">
        <f t="shared" si="129"/>
        <v>3.0704775931937672E-18</v>
      </c>
      <c r="GZ29" s="18">
        <f>GV29*GX29</f>
        <v>4.482868046909169E-16</v>
      </c>
      <c r="HA29" s="18">
        <f>GY29+GZ29</f>
        <v>4.513572822841107E-16</v>
      </c>
      <c r="HB29" s="19">
        <f>GY29/HA29</f>
        <v>0.0068027651568077045</v>
      </c>
      <c r="HC29" s="19">
        <f t="shared" si="130"/>
        <v>0.9931972348431923</v>
      </c>
      <c r="HD29" s="19">
        <f t="shared" si="62"/>
        <v>0</v>
      </c>
      <c r="HE29" s="19">
        <f t="shared" si="63"/>
        <v>0</v>
      </c>
      <c r="HF29" s="19">
        <f t="shared" si="64"/>
        <v>0.0068027651568077045</v>
      </c>
      <c r="HG29" s="19">
        <f t="shared" si="65"/>
        <v>0</v>
      </c>
      <c r="HH29" s="19">
        <f t="shared" si="66"/>
        <v>0</v>
      </c>
      <c r="HI29" s="19">
        <f t="shared" si="67"/>
        <v>0.9931972348431923</v>
      </c>
      <c r="HJ29" s="19">
        <f>GU28*GU$14*GW29*INDEX(GU$11:GU$13,$B29,1)/HA29</f>
        <v>0.002235759079808429</v>
      </c>
      <c r="HK29" s="19">
        <f>GV28*GV$14*GW29*INDEX(GU$11:GU$13,$B29,1)/HA29</f>
        <v>0.004567006076999275</v>
      </c>
      <c r="HL29" s="19">
        <f>GU28*GU$15*GX29*INDEX(GV$11:GV$13,$B29,1)/HA29</f>
        <v>0.002858105489582591</v>
      </c>
      <c r="HM29" s="19">
        <f>GV28*GV$15*GX29*INDEX(GV$11:GV$13,$B29,1)/HA29</f>
        <v>0.9903391293536099</v>
      </c>
      <c r="HN29" s="26"/>
      <c r="HO29" s="2"/>
      <c r="HP29" s="2"/>
      <c r="HQ29" s="2"/>
      <c r="HR29" s="2"/>
      <c r="HS29" s="2"/>
      <c r="HT29" s="2"/>
      <c r="HU29" s="2"/>
      <c r="HV29" s="2"/>
      <c r="HW29" s="2"/>
    </row>
    <row r="30" spans="1:231" ht="13.5" thickBot="1">
      <c r="A30">
        <v>4</v>
      </c>
      <c r="B30" s="22">
        <v>2</v>
      </c>
      <c r="C30" s="18">
        <f t="shared" si="68"/>
        <v>0.0009342000000000002</v>
      </c>
      <c r="D30" s="18">
        <f>(C29*C$15+D29*D$15)*INDEX(D$11:D$13,$B30,1)</f>
        <v>0.005772600000000001</v>
      </c>
      <c r="E30" s="18">
        <f t="shared" si="132"/>
        <v>2.6072796698420006E-17</v>
      </c>
      <c r="F30" s="18">
        <f>D$14*E31*INDEX(C$11:C$13,$B31,1)+D$15*F31*INDEX(D$11:D$13,$B31,1)</f>
        <v>1.5389933204338455E-16</v>
      </c>
      <c r="G30" s="18">
        <f t="shared" si="69"/>
        <v>2.4357206675663973E-20</v>
      </c>
      <c r="H30" s="18">
        <f>D30*F30</f>
        <v>8.883992841536418E-19</v>
      </c>
      <c r="I30" s="18">
        <f>G30+H30</f>
        <v>9.127564908293059E-19</v>
      </c>
      <c r="J30" s="19">
        <f t="shared" si="72"/>
        <v>0.026685328365656073</v>
      </c>
      <c r="K30" s="19">
        <f t="shared" si="73"/>
        <v>0.9733146716343438</v>
      </c>
      <c r="L30" s="19">
        <f t="shared" si="2"/>
        <v>0</v>
      </c>
      <c r="M30" s="19">
        <f t="shared" si="3"/>
        <v>0.026685328365656073</v>
      </c>
      <c r="N30" s="19">
        <f t="shared" si="4"/>
        <v>0</v>
      </c>
      <c r="O30" s="19">
        <f t="shared" si="5"/>
        <v>0</v>
      </c>
      <c r="P30" s="19">
        <f t="shared" si="6"/>
        <v>0.9733146716343438</v>
      </c>
      <c r="Q30" s="19">
        <f t="shared" si="7"/>
        <v>0</v>
      </c>
      <c r="R30" s="19">
        <f t="shared" si="74"/>
        <v>0.006170018119226839</v>
      </c>
      <c r="S30" s="19">
        <f t="shared" si="75"/>
        <v>0.020515310246429237</v>
      </c>
      <c r="T30" s="19">
        <f t="shared" si="76"/>
        <v>0.004552454030095156</v>
      </c>
      <c r="U30" s="19">
        <f t="shared" si="77"/>
        <v>0.9687622176042486</v>
      </c>
      <c r="V30" s="23"/>
      <c r="W30" s="18">
        <f t="shared" si="78"/>
        <v>0.0019367134993606252</v>
      </c>
      <c r="X30" s="18">
        <f>(W29*W$15+X29*X$15)*INDEX(X$11:X$13,$B30,1)</f>
        <v>0.02768210421492697</v>
      </c>
      <c r="Y30" s="18">
        <f>W$14*Y31*INDEX(W$11:W$13,$B31,1)+W$15*Z31*INDEX(X$11:X$13,$B31,1)</f>
        <v>6.778744753126217E-16</v>
      </c>
      <c r="Z30" s="18">
        <f>X$14*Y31*INDEX(W$11:W$13,$B31,1)+X$15*Z31*INDEX(X$11:X$13,$B31,1)</f>
        <v>3.941224523626952E-15</v>
      </c>
      <c r="AA30" s="18">
        <f t="shared" si="79"/>
        <v>1.3128486472099553E-18</v>
      </c>
      <c r="AB30" s="18">
        <f>X30*Z30</f>
        <v>1.0910138799746718E-16</v>
      </c>
      <c r="AC30" s="18">
        <f>AA30+AB30</f>
        <v>1.1041423664467714E-16</v>
      </c>
      <c r="AD30" s="19">
        <f aca="true" t="shared" si="133" ref="AD30:AD59">AA30/AC30</f>
        <v>0.01189021168923007</v>
      </c>
      <c r="AE30" s="19">
        <f t="shared" si="80"/>
        <v>0.9881097883107699</v>
      </c>
      <c r="AF30" s="19">
        <f t="shared" si="8"/>
        <v>0</v>
      </c>
      <c r="AG30" s="19">
        <f t="shared" si="9"/>
        <v>0.01189021168923007</v>
      </c>
      <c r="AH30" s="19">
        <f t="shared" si="10"/>
        <v>0</v>
      </c>
      <c r="AI30" s="19">
        <f t="shared" si="11"/>
        <v>0</v>
      </c>
      <c r="AJ30" s="19">
        <f t="shared" si="12"/>
        <v>0.9881097883107699</v>
      </c>
      <c r="AK30" s="19">
        <f t="shared" si="13"/>
        <v>0</v>
      </c>
      <c r="AL30" s="19">
        <f t="shared" si="81"/>
        <v>0.0025690852478168634</v>
      </c>
      <c r="AM30" s="19">
        <f t="shared" si="82"/>
        <v>0.009321126441413209</v>
      </c>
      <c r="AN30" s="19">
        <f t="shared" si="83"/>
        <v>0.003610306474403662</v>
      </c>
      <c r="AO30" s="19">
        <f t="shared" si="84"/>
        <v>0.9844994818363664</v>
      </c>
      <c r="AP30" s="23"/>
      <c r="AQ30" s="18">
        <f t="shared" si="85"/>
        <v>0.0015254432425528442</v>
      </c>
      <c r="AR30" s="18">
        <f>(AQ29*AQ$15+AR29*AR$15)*INDEX(AR$11:AR$13,$B30,1)</f>
        <v>0.03468868039452834</v>
      </c>
      <c r="AS30" s="18">
        <f>AQ$14*AS31*INDEX(AQ$11:AQ$13,$B31,1)+AQ$15*AT31*INDEX(AR$11:AR$13,$B31,1)</f>
        <v>1.095727042691177E-15</v>
      </c>
      <c r="AT30" s="18">
        <f>AR$14*AS31*INDEX(AQ$11:AQ$13,$B31,1)+AR$15*AT31*INDEX(AR$11:AR$13,$B31,1)</f>
        <v>6.927497405143963E-15</v>
      </c>
      <c r="AU30" s="18">
        <f t="shared" si="86"/>
        <v>1.6714694129556677E-18</v>
      </c>
      <c r="AV30" s="18">
        <f>AR30*AT30</f>
        <v>2.4030574342096334E-16</v>
      </c>
      <c r="AW30" s="18">
        <f>AU30+AV30</f>
        <v>2.41977212833919E-16</v>
      </c>
      <c r="AX30" s="19">
        <f aca="true" t="shared" si="134" ref="AX30:AX59">AU30/AW30</f>
        <v>0.006907548828173669</v>
      </c>
      <c r="AY30" s="19">
        <f t="shared" si="87"/>
        <v>0.9930924511718263</v>
      </c>
      <c r="AZ30" s="19">
        <f t="shared" si="14"/>
        <v>0</v>
      </c>
      <c r="BA30" s="19">
        <f t="shared" si="15"/>
        <v>0.006907548828173669</v>
      </c>
      <c r="BB30" s="19">
        <f t="shared" si="16"/>
        <v>0</v>
      </c>
      <c r="BC30" s="19">
        <f t="shared" si="17"/>
        <v>0</v>
      </c>
      <c r="BD30" s="19">
        <f t="shared" si="18"/>
        <v>0.9930924511718263</v>
      </c>
      <c r="BE30" s="19">
        <f t="shared" si="19"/>
        <v>0</v>
      </c>
      <c r="BF30" s="19">
        <f t="shared" si="88"/>
        <v>0.0018079380281121387</v>
      </c>
      <c r="BG30" s="19">
        <f t="shared" si="89"/>
        <v>0.005099610800061531</v>
      </c>
      <c r="BH30" s="19">
        <f t="shared" si="90"/>
        <v>0.003205171127104154</v>
      </c>
      <c r="BI30" s="19">
        <f t="shared" si="91"/>
        <v>0.9898872800447223</v>
      </c>
      <c r="BJ30" s="23"/>
      <c r="BK30" s="18">
        <f t="shared" si="92"/>
        <v>0.0014444123189954997</v>
      </c>
      <c r="BL30" s="18">
        <f>(BK29*BK$15+BL29*BL$15)*INDEX(BL$11:BL$13,$B30,1)</f>
        <v>0.03741710687579529</v>
      </c>
      <c r="BM30" s="18">
        <f>BK$14*BM31*INDEX(BK$11:BK$13,$B31,1)+BK$15*BN31*INDEX(BL$11:BL$13,$B31,1)</f>
        <v>1.3251525174790622E-15</v>
      </c>
      <c r="BN30" s="18">
        <f>BL$14*BM31*INDEX(BK$11:BK$13,$B31,1)+BL$15*BN31*INDEX(BL$11:BL$13,$B31,1)</f>
        <v>8.736050554110974E-15</v>
      </c>
      <c r="BO30" s="18">
        <f t="shared" si="93"/>
        <v>1.914066620794657E-18</v>
      </c>
      <c r="BP30" s="18">
        <f>BL30*BN30</f>
        <v>3.2687773725552097E-16</v>
      </c>
      <c r="BQ30" s="18">
        <f>BO30+BP30</f>
        <v>3.2879180387631565E-16</v>
      </c>
      <c r="BR30" s="19">
        <f aca="true" t="shared" si="135" ref="BR30:BR59">BO30/BQ30</f>
        <v>0.005821515616352429</v>
      </c>
      <c r="BS30" s="19">
        <f t="shared" si="94"/>
        <v>0.9941784843836475</v>
      </c>
      <c r="BT30" s="19">
        <f t="shared" si="20"/>
        <v>0</v>
      </c>
      <c r="BU30" s="19">
        <f t="shared" si="21"/>
        <v>0.005821515616352429</v>
      </c>
      <c r="BV30" s="19">
        <f t="shared" si="22"/>
        <v>0</v>
      </c>
      <c r="BW30" s="19">
        <f t="shared" si="23"/>
        <v>0</v>
      </c>
      <c r="BX30" s="19">
        <f t="shared" si="24"/>
        <v>0.9941784843836475</v>
      </c>
      <c r="BY30" s="19">
        <f t="shared" si="25"/>
        <v>0</v>
      </c>
      <c r="BZ30" s="19">
        <f t="shared" si="95"/>
        <v>0.0018773614805222521</v>
      </c>
      <c r="CA30" s="19">
        <f t="shared" si="96"/>
        <v>0.003944154135830177</v>
      </c>
      <c r="CB30" s="19">
        <f t="shared" si="97"/>
        <v>0.003396736376010562</v>
      </c>
      <c r="CC30" s="19">
        <f t="shared" si="98"/>
        <v>0.9907817480076371</v>
      </c>
      <c r="CD30" s="23"/>
      <c r="CE30" s="18">
        <f t="shared" si="99"/>
        <v>0.0014842096983509372</v>
      </c>
      <c r="CF30" s="18">
        <f>(CE29*CE$15+CF29*CF$15)*INDEX(CF$11:CF$13,$B30,1)</f>
        <v>0.038872331143807594</v>
      </c>
      <c r="CG30" s="18">
        <f>CE$14*CG31*INDEX(CE$11:CE$13,$B31,1)+CE$15*CH31*INDEX(CF$11:CF$13,$B31,1)</f>
        <v>1.4965657253128482E-15</v>
      </c>
      <c r="CH30" s="18">
        <f>CF$14*CG31*INDEX(CE$11:CE$13,$B31,1)+CF$15*CH31*INDEX(CF$11:CF$13,$B31,1)</f>
        <v>9.886349299099523E-15</v>
      </c>
      <c r="CI30" s="18">
        <f t="shared" si="100"/>
        <v>2.221217363728934E-18</v>
      </c>
      <c r="CJ30" s="18">
        <f>CF30*CH30</f>
        <v>3.843054437579468E-16</v>
      </c>
      <c r="CK30" s="18">
        <f>CI30+CJ30</f>
        <v>3.8652666112167575E-16</v>
      </c>
      <c r="CL30" s="19">
        <f aca="true" t="shared" si="136" ref="CL30:CL59">CI30/CK30</f>
        <v>0.005746608415789748</v>
      </c>
      <c r="CM30" s="19">
        <f t="shared" si="101"/>
        <v>0.9942533915842102</v>
      </c>
      <c r="CN30" s="19">
        <f t="shared" si="26"/>
        <v>0</v>
      </c>
      <c r="CO30" s="19">
        <f t="shared" si="27"/>
        <v>0.005746608415789748</v>
      </c>
      <c r="CP30" s="19">
        <f t="shared" si="28"/>
        <v>0</v>
      </c>
      <c r="CQ30" s="19">
        <f t="shared" si="29"/>
        <v>0</v>
      </c>
      <c r="CR30" s="19">
        <f t="shared" si="30"/>
        <v>0.9942533915842102</v>
      </c>
      <c r="CS30" s="19">
        <f t="shared" si="31"/>
        <v>0</v>
      </c>
      <c r="CT30" s="19">
        <f t="shared" si="102"/>
        <v>0.002121287214239821</v>
      </c>
      <c r="CU30" s="19">
        <f t="shared" si="103"/>
        <v>0.0036253212015499273</v>
      </c>
      <c r="CV30" s="19">
        <f t="shared" si="104"/>
        <v>0.0037194885294160873</v>
      </c>
      <c r="CW30" s="19">
        <f t="shared" si="105"/>
        <v>0.9905339030547942</v>
      </c>
      <c r="CX30" s="23"/>
      <c r="CY30" s="18">
        <f t="shared" si="106"/>
        <v>0.0015330721531697572</v>
      </c>
      <c r="CZ30" s="18">
        <f>(CY29*CY$15+CZ29*CZ$15)*INDEX(CZ$11:CZ$13,$B30,1)</f>
        <v>0.03965058131932419</v>
      </c>
      <c r="DA30" s="18">
        <f>CY$14*DA31*INDEX(CY$11:CY$13,$B31,1)+CY$15*DB31*INDEX(CZ$11:CZ$13,$B31,1)</f>
        <v>1.6067935525719776E-15</v>
      </c>
      <c r="DB30" s="18">
        <f>CZ$14*DA31*INDEX(CY$11:CY$13,$B31,1)+CZ$15*DB31*INDEX(CZ$11:CZ$13,$B31,1)</f>
        <v>1.0532178155862433E-14</v>
      </c>
      <c r="DC30" s="18">
        <f t="shared" si="107"/>
        <v>2.4633304513408052E-18</v>
      </c>
      <c r="DD30" s="18">
        <f>CZ30*DB30</f>
        <v>4.176069864386333E-16</v>
      </c>
      <c r="DE30" s="18">
        <f>DC30+DD30</f>
        <v>4.200703168899741E-16</v>
      </c>
      <c r="DF30" s="19">
        <f aca="true" t="shared" si="137" ref="DF30:DF59">DC30/DE30</f>
        <v>0.005864090730281252</v>
      </c>
      <c r="DG30" s="19">
        <f t="shared" si="108"/>
        <v>0.9941359092697188</v>
      </c>
      <c r="DH30" s="19">
        <f t="shared" si="32"/>
        <v>0</v>
      </c>
      <c r="DI30" s="19">
        <f t="shared" si="33"/>
        <v>0.005864090730281252</v>
      </c>
      <c r="DJ30" s="19">
        <f t="shared" si="34"/>
        <v>0</v>
      </c>
      <c r="DK30" s="19">
        <f t="shared" si="35"/>
        <v>0</v>
      </c>
      <c r="DL30" s="19">
        <f t="shared" si="36"/>
        <v>0.9941359092697188</v>
      </c>
      <c r="DM30" s="19">
        <f t="shared" si="37"/>
        <v>0</v>
      </c>
      <c r="DN30" s="19">
        <f t="shared" si="109"/>
        <v>0.0023235849012560724</v>
      </c>
      <c r="DO30" s="19">
        <f t="shared" si="110"/>
        <v>0.0035405058290251803</v>
      </c>
      <c r="DP30" s="19">
        <f t="shared" si="111"/>
        <v>0.003965836658240018</v>
      </c>
      <c r="DQ30" s="19">
        <f t="shared" si="112"/>
        <v>0.9901700726114787</v>
      </c>
      <c r="DR30" s="23"/>
      <c r="DS30" s="18">
        <f t="shared" si="113"/>
        <v>0.0015653434043630065</v>
      </c>
      <c r="DT30" s="18">
        <f>(DS29*DS$15+DT29*DT$15)*INDEX(DT$11:DT$13,$B30,1)</f>
        <v>0.04003027810056416</v>
      </c>
      <c r="DU30" s="18">
        <f>DS$14*DU31*INDEX(DS$11:DS$13,$B31,1)+DS$15*DV31*INDEX(DT$11:DT$13,$B31,1)</f>
        <v>1.666301000760295E-15</v>
      </c>
      <c r="DV30" s="18">
        <f>DT$14*DU31*INDEX(DS$11:DS$13,$B31,1)+DT$15*DV31*INDEX(DT$11:DT$13,$B31,1)</f>
        <v>1.0854262868260622E-14</v>
      </c>
      <c r="DW30" s="18">
        <f t="shared" si="114"/>
        <v>2.6083332812236047E-18</v>
      </c>
      <c r="DX30" s="18">
        <f>DT30*DV30</f>
        <v>4.3449916119309987E-16</v>
      </c>
      <c r="DY30" s="18">
        <f>DW30+DX30</f>
        <v>4.371074944743235E-16</v>
      </c>
      <c r="DZ30" s="19">
        <f aca="true" t="shared" si="138" ref="DZ30:DZ59">DW30/DY30</f>
        <v>0.00596725820123595</v>
      </c>
      <c r="EA30" s="19">
        <f t="shared" si="115"/>
        <v>0.994032741798764</v>
      </c>
      <c r="EB30" s="19">
        <f t="shared" si="38"/>
        <v>0</v>
      </c>
      <c r="EC30" s="19">
        <f t="shared" si="39"/>
        <v>0.00596725820123595</v>
      </c>
      <c r="ED30" s="19">
        <f t="shared" si="40"/>
        <v>0</v>
      </c>
      <c r="EE30" s="19">
        <f t="shared" si="41"/>
        <v>0</v>
      </c>
      <c r="EF30" s="19">
        <f t="shared" si="42"/>
        <v>0.994032741798764</v>
      </c>
      <c r="EG30" s="19">
        <f t="shared" si="43"/>
        <v>0</v>
      </c>
      <c r="EH30" s="19">
        <f t="shared" si="116"/>
        <v>0.00244552728701496</v>
      </c>
      <c r="EI30" s="19">
        <f t="shared" si="117"/>
        <v>0.00352173091422099</v>
      </c>
      <c r="EJ30" s="19">
        <f t="shared" si="118"/>
        <v>0.0041093493548433275</v>
      </c>
      <c r="EK30" s="19">
        <f t="shared" si="119"/>
        <v>0.9899233924439208</v>
      </c>
      <c r="EL30" s="23"/>
      <c r="EM30" s="18">
        <f t="shared" si="120"/>
        <v>0.0015827800670325071</v>
      </c>
      <c r="EN30" s="18">
        <f>(EM29*EM$15+EN29*EN$15)*INDEX(EN$11:EN$13,$B30,1)</f>
        <v>0.04020576512565457</v>
      </c>
      <c r="EO30" s="18">
        <f>EM$14*EO31*INDEX(EM$11:EM$13,$B31,1)+EM$15*EP31*INDEX(EN$11:EN$13,$B31,1)</f>
        <v>1.6956236479165172E-15</v>
      </c>
      <c r="EP30" s="18">
        <f>EN$14*EO31*INDEX(EM$11:EM$13,$B31,1)+EN$15*EP31*INDEX(EN$11:EN$13,$B31,1)</f>
        <v>1.1006027921400596E-14</v>
      </c>
      <c r="EQ30" s="18">
        <f t="shared" si="121"/>
        <v>2.6837993111112096E-18</v>
      </c>
      <c r="ER30" s="18">
        <f>EN30*EP30</f>
        <v>4.425057735742285E-16</v>
      </c>
      <c r="ES30" s="18">
        <f>EQ30+ER30</f>
        <v>4.451895728853397E-16</v>
      </c>
      <c r="ET30" s="19">
        <f aca="true" t="shared" si="139" ref="ET30:ET59">EQ30/ES30</f>
        <v>0.006028441532709555</v>
      </c>
      <c r="EU30" s="19">
        <f t="shared" si="122"/>
        <v>0.9939715584672905</v>
      </c>
      <c r="EV30" s="19">
        <f t="shared" si="44"/>
        <v>0</v>
      </c>
      <c r="EW30" s="19">
        <f t="shared" si="45"/>
        <v>0.006028441532709555</v>
      </c>
      <c r="EX30" s="19">
        <f t="shared" si="46"/>
        <v>0</v>
      </c>
      <c r="EY30" s="19">
        <f t="shared" si="47"/>
        <v>0</v>
      </c>
      <c r="EZ30" s="19">
        <f t="shared" si="48"/>
        <v>0.9939715584672905</v>
      </c>
      <c r="FA30" s="19">
        <f t="shared" si="49"/>
        <v>0</v>
      </c>
      <c r="FB30" s="19">
        <f>EM29*EM$14*EO30*INDEX(EM$11:EM$13,$B30,1)/ES30</f>
        <v>0.0025089820361762676</v>
      </c>
      <c r="FC30" s="19">
        <f>EN29*EN$14*EO30*INDEX(EM$11:EM$13,$B30,1)/ES30</f>
        <v>0.003519459496533288</v>
      </c>
      <c r="FD30" s="19">
        <f>EM29*EM$15*EP30*INDEX(EN$11:EN$13,$B30,1)/ES30</f>
        <v>0.004182850803012556</v>
      </c>
      <c r="FE30" s="19">
        <f>EN29*EN$15*EP30*INDEX(EN$11:EN$13,$B30,1)/ES30</f>
        <v>0.9897887076642778</v>
      </c>
      <c r="FF30" s="23"/>
      <c r="FG30" s="18">
        <f t="shared" si="123"/>
        <v>0.0015913757503874016</v>
      </c>
      <c r="FH30" s="18">
        <f>(FG29*FG$15+FH29*FH$15)*INDEX(FH$11:FH$13,$B30,1)</f>
        <v>0.040285082007595965</v>
      </c>
      <c r="FI30" s="18">
        <f>FG$14*FI31*INDEX(FG$11:FG$13,$B31,1)+FG$15*FJ31*INDEX(FH$11:FH$13,$B31,1)</f>
        <v>1.7094371514189258E-15</v>
      </c>
      <c r="FJ30" s="18">
        <f>FH$14*FI31*INDEX(FG$11:FG$13,$B31,1)+FH$15*FJ31*INDEX(FH$11:FH$13,$B31,1)</f>
        <v>1.1075755107849768E-14</v>
      </c>
      <c r="FK30" s="18">
        <f t="shared" si="124"/>
        <v>2.7203568295793954E-18</v>
      </c>
      <c r="FL30" s="18">
        <f>FH30*FJ30</f>
        <v>4.461877028157778E-16</v>
      </c>
      <c r="FM30" s="18">
        <f>FK30+FL30</f>
        <v>4.489080596453572E-16</v>
      </c>
      <c r="FN30" s="19">
        <f aca="true" t="shared" si="140" ref="FN30:FN59">FK30/FM30</f>
        <v>0.006059942055236233</v>
      </c>
      <c r="FO30" s="19">
        <f t="shared" si="125"/>
        <v>0.9939400579447638</v>
      </c>
      <c r="FP30" s="19">
        <f t="shared" si="50"/>
        <v>0</v>
      </c>
      <c r="FQ30" s="19">
        <f t="shared" si="51"/>
        <v>0.006059942055236233</v>
      </c>
      <c r="FR30" s="19">
        <f t="shared" si="52"/>
        <v>0</v>
      </c>
      <c r="FS30" s="19">
        <f t="shared" si="53"/>
        <v>0</v>
      </c>
      <c r="FT30" s="19">
        <f t="shared" si="54"/>
        <v>0.9939400579447638</v>
      </c>
      <c r="FU30" s="19">
        <f t="shared" si="55"/>
        <v>0</v>
      </c>
      <c r="FV30" s="19">
        <f>FG29*FG$14*FI30*INDEX(FG$11:FG$13,$B30,1)/FM30</f>
        <v>0.0025396900895890686</v>
      </c>
      <c r="FW30" s="19">
        <f>FH29*FH$14*FI30*INDEX(FG$11:FG$13,$B30,1)/FM30</f>
        <v>0.003520251965647164</v>
      </c>
      <c r="FX30" s="19">
        <f>FG29*FG$15*FJ30*INDEX(FH$11:FH$13,$B30,1)/FM30</f>
        <v>0.004218188454573828</v>
      </c>
      <c r="FY30" s="19">
        <f>FH29*FH$15*FJ30*INDEX(FH$11:FH$13,$B30,1)/FM30</f>
        <v>0.9897218694901898</v>
      </c>
      <c r="FZ30" s="23"/>
      <c r="GA30" s="18">
        <f t="shared" si="126"/>
        <v>0.001595424817857078</v>
      </c>
      <c r="GB30" s="18">
        <f>(GA29*GA$15+GB29*GB$15)*INDEX(GB$11:GB$13,$B30,1)</f>
        <v>0.04032066350841715</v>
      </c>
      <c r="GC30" s="18">
        <f>GA$14*GC31*INDEX(GA$11:GA$13,$B31,1)+GA$15*GD31*INDEX(GB$11:GB$13,$B31,1)</f>
        <v>1.7157977654269118E-15</v>
      </c>
      <c r="GD30" s="18">
        <f>GB$14*GC31*INDEX(GA$11:GA$13,$B31,1)+GB$15*GD31*INDEX(GB$11:GB$13,$B31,1)</f>
        <v>1.1107416834282954E-14</v>
      </c>
      <c r="GE30" s="18">
        <f t="shared" si="127"/>
        <v>2.7374263373858122E-18</v>
      </c>
      <c r="GF30" s="18">
        <f>GB30*GD30</f>
        <v>4.47858416622851E-16</v>
      </c>
      <c r="GG30" s="18">
        <f>GE30+GF30</f>
        <v>4.505958429602369E-16</v>
      </c>
      <c r="GH30" s="19">
        <f aca="true" t="shared" si="141" ref="GH30:GH59">GE30/GG30</f>
        <v>0.006075125592375646</v>
      </c>
      <c r="GI30" s="19">
        <f t="shared" si="128"/>
        <v>0.9939248744076242</v>
      </c>
      <c r="GJ30" s="19">
        <f t="shared" si="56"/>
        <v>0</v>
      </c>
      <c r="GK30" s="19">
        <f t="shared" si="57"/>
        <v>0.006075125592375646</v>
      </c>
      <c r="GL30" s="19">
        <f t="shared" si="58"/>
        <v>0</v>
      </c>
      <c r="GM30" s="19">
        <f t="shared" si="59"/>
        <v>0</v>
      </c>
      <c r="GN30" s="19">
        <f t="shared" si="60"/>
        <v>0.9939248744076242</v>
      </c>
      <c r="GO30" s="19">
        <f t="shared" si="61"/>
        <v>0</v>
      </c>
      <c r="GP30" s="19">
        <f>GA29*GA$14*GC30*INDEX(GA$11:GA$13,$B30,1)/GG30</f>
        <v>0.002554018572319725</v>
      </c>
      <c r="GQ30" s="19">
        <f>GB29*GB$14*GC30*INDEX(GA$11:GA$13,$B30,1)/GG30</f>
        <v>0.00352110702005592</v>
      </c>
      <c r="GR30" s="19">
        <f>GA29*GA$15*GD30*INDEX(GB$11:GB$13,$B30,1)/GG30</f>
        <v>0.00423464578894458</v>
      </c>
      <c r="GS30" s="19">
        <f>GB29*GB$15*GD30*INDEX(GB$11:GB$13,$B30,1)/GG30</f>
        <v>0.9896902286186796</v>
      </c>
      <c r="GT30" s="23"/>
      <c r="GU30" s="18">
        <f>(GU29*GU$14+GV29*GV$14)*INDEX(GU$11:GU$13,$B30,1)</f>
        <v>0.0015972883935139132</v>
      </c>
      <c r="GV30" s="18">
        <f>(GU29*GU$15+GV29*GV$15)*INDEX(GV$11:GV$13,$B30,1)</f>
        <v>0.04033659746299052</v>
      </c>
      <c r="GW30" s="18">
        <f>GU$14*GW31*INDEX(GU$11:GU$13,$B31,1)+GU$15*GX31*INDEX(GV$11:GV$13,$B31,1)</f>
        <v>1.7186920385350158E-15</v>
      </c>
      <c r="GX30" s="18">
        <f>GV$14*GW31*INDEX(GU$11:GU$13,$B31,1)+GV$15*GX31*INDEX(GV$11:GV$13,$B31,1)</f>
        <v>1.1121712381678766E-14</v>
      </c>
      <c r="GY30" s="18">
        <f t="shared" si="129"/>
        <v>2.745246845176748E-18</v>
      </c>
      <c r="GZ30" s="18">
        <f>GV30*GX30</f>
        <v>4.48612035438934E-16</v>
      </c>
      <c r="HA30" s="18">
        <f>GY30+GZ30</f>
        <v>4.513572822841108E-16</v>
      </c>
      <c r="HB30" s="19">
        <f aca="true" t="shared" si="142" ref="HB30:HB59">GY30/HA30</f>
        <v>0.006082203506907701</v>
      </c>
      <c r="HC30" s="19">
        <f t="shared" si="130"/>
        <v>0.9939177964930922</v>
      </c>
      <c r="HD30" s="19">
        <f t="shared" si="62"/>
        <v>0</v>
      </c>
      <c r="HE30" s="19">
        <f t="shared" si="63"/>
        <v>0.006082203506907701</v>
      </c>
      <c r="HF30" s="19">
        <f t="shared" si="64"/>
        <v>0</v>
      </c>
      <c r="HG30" s="19">
        <f t="shared" si="65"/>
        <v>0</v>
      </c>
      <c r="HH30" s="19">
        <f t="shared" si="66"/>
        <v>0.9939177964930922</v>
      </c>
      <c r="HI30" s="19">
        <f t="shared" si="67"/>
        <v>0</v>
      </c>
      <c r="HJ30" s="19">
        <f>GU29*GU$14*GW30*INDEX(GU$11:GU$13,$B30,1)/HA30</f>
        <v>0.0025605810753566885</v>
      </c>
      <c r="HK30" s="19">
        <f>GV29*GV$14*GW30*INDEX(GU$11:GU$13,$B30,1)/HA30</f>
        <v>0.0035216224315510127</v>
      </c>
      <c r="HL30" s="19">
        <f>GU29*GU$15*GX30*INDEX(GV$11:GV$13,$B30,1)/HA30</f>
        <v>0.004242184081451014</v>
      </c>
      <c r="HM30" s="19">
        <f>GV29*GV$15*GX30*INDEX(GV$11:GV$13,$B30,1)/HA30</f>
        <v>0.9896756124116414</v>
      </c>
      <c r="HN30" s="26"/>
      <c r="HO30" s="13" t="s">
        <v>16</v>
      </c>
      <c r="HP30" s="13" t="s">
        <v>17</v>
      </c>
      <c r="HQ30" s="13" t="s">
        <v>6</v>
      </c>
      <c r="HR30" s="2"/>
      <c r="HS30" s="2"/>
      <c r="HT30" s="2"/>
      <c r="HU30" s="2"/>
      <c r="HV30" s="2"/>
      <c r="HW30" s="2"/>
    </row>
    <row r="31" spans="1:231" ht="13.5" thickTop="1">
      <c r="A31">
        <v>5</v>
      </c>
      <c r="B31" s="22">
        <v>3</v>
      </c>
      <c r="C31" s="18">
        <f t="shared" si="68"/>
        <v>0.00013246200000000005</v>
      </c>
      <c r="D31" s="18">
        <f t="shared" si="131"/>
        <v>0.0032980500000000007</v>
      </c>
      <c r="E31" s="18">
        <f>C$14*E32*INDEX(C$11:C$13,$B32,1)+C$15*F32*INDEX(D$11:D$13,$B32,1)</f>
        <v>8.679847864123097E-17</v>
      </c>
      <c r="F31" s="18">
        <f t="shared" si="1"/>
        <v>2.73270262958879E-16</v>
      </c>
      <c r="G31" s="18">
        <f t="shared" si="69"/>
        <v>1.1497500077774741E-20</v>
      </c>
      <c r="H31" s="18">
        <f t="shared" si="70"/>
        <v>9.01258990751531E-19</v>
      </c>
      <c r="I31" s="18">
        <f t="shared" si="71"/>
        <v>9.127564908293059E-19</v>
      </c>
      <c r="J31" s="19">
        <f t="shared" si="72"/>
        <v>0.012596459398857217</v>
      </c>
      <c r="K31" s="19">
        <f t="shared" si="73"/>
        <v>0.9874035406011428</v>
      </c>
      <c r="L31" s="19">
        <f t="shared" si="2"/>
        <v>0</v>
      </c>
      <c r="M31" s="19">
        <f t="shared" si="3"/>
        <v>0</v>
      </c>
      <c r="N31" s="19">
        <f t="shared" si="4"/>
        <v>0.012596459398857217</v>
      </c>
      <c r="O31" s="19">
        <f t="shared" si="5"/>
        <v>0</v>
      </c>
      <c r="P31" s="19">
        <f t="shared" si="6"/>
        <v>0</v>
      </c>
      <c r="Q31" s="19">
        <f t="shared" si="7"/>
        <v>0.9874035406011428</v>
      </c>
      <c r="R31" s="19">
        <f t="shared" si="74"/>
        <v>0.007107011743994451</v>
      </c>
      <c r="S31" s="19">
        <f t="shared" si="75"/>
        <v>0.005489447654862766</v>
      </c>
      <c r="T31" s="19">
        <f t="shared" si="76"/>
        <v>0.019578316621661627</v>
      </c>
      <c r="U31" s="19">
        <f t="shared" si="77"/>
        <v>0.9678252239794811</v>
      </c>
      <c r="V31" s="23"/>
      <c r="W31" s="18">
        <f t="shared" si="78"/>
        <v>0.000445628152738396</v>
      </c>
      <c r="X31" s="18">
        <f aca="true" t="shared" si="143" ref="X31:X59">(W30*W$15+X30*X$15)*INDEX(X$11:X$13,$B31,1)</f>
        <v>0.012479850208353117</v>
      </c>
      <c r="Y31" s="18">
        <f>W$14*Y32*INDEX(W$11:W$13,$B32,1)+W$15*Z32*INDEX(X$11:X$13,$B32,1)</f>
        <v>2.0066783835229593E-15</v>
      </c>
      <c r="Z31" s="18">
        <f aca="true" t="shared" si="144" ref="Z31:Z58">X$14*Y32*INDEX(W$11:W$13,$B32,1)+X$15*Z32*INDEX(X$11:X$13,$B32,1)</f>
        <v>8.775746698480637E-15</v>
      </c>
      <c r="AA31" s="18">
        <f t="shared" si="79"/>
        <v>8.94232381189407E-19</v>
      </c>
      <c r="AB31" s="18">
        <f aca="true" t="shared" si="145" ref="AB31:AB59">X31*Z31</f>
        <v>1.0952000426348776E-16</v>
      </c>
      <c r="AC31" s="18">
        <f aca="true" t="shared" si="146" ref="AC31:AC59">AA31+AB31</f>
        <v>1.1041423664467716E-16</v>
      </c>
      <c r="AD31" s="19">
        <f t="shared" si="133"/>
        <v>0.008098886596183482</v>
      </c>
      <c r="AE31" s="19">
        <f t="shared" si="80"/>
        <v>0.9919011134038166</v>
      </c>
      <c r="AF31" s="19">
        <f t="shared" si="8"/>
        <v>0</v>
      </c>
      <c r="AG31" s="19">
        <f t="shared" si="9"/>
        <v>0</v>
      </c>
      <c r="AH31" s="19">
        <f t="shared" si="10"/>
        <v>0.008098886596183482</v>
      </c>
      <c r="AI31" s="19">
        <f t="shared" si="11"/>
        <v>0</v>
      </c>
      <c r="AJ31" s="19">
        <f t="shared" si="12"/>
        <v>0</v>
      </c>
      <c r="AK31" s="19">
        <f t="shared" si="13"/>
        <v>0.9919011134038166</v>
      </c>
      <c r="AL31" s="19">
        <f t="shared" si="81"/>
        <v>0.0032266356488118513</v>
      </c>
      <c r="AM31" s="19">
        <f t="shared" si="82"/>
        <v>0.0048722509473716315</v>
      </c>
      <c r="AN31" s="19">
        <f t="shared" si="83"/>
        <v>0.008663576040418217</v>
      </c>
      <c r="AO31" s="19">
        <f t="shared" si="84"/>
        <v>0.9832375373633984</v>
      </c>
      <c r="AP31" s="23"/>
      <c r="AQ31" s="18">
        <f t="shared" si="85"/>
        <v>0.0005314355694715369</v>
      </c>
      <c r="AR31" s="18">
        <f aca="true" t="shared" si="147" ref="AR31:AR59">(AQ30*AQ$15+AR30*AR$15)*INDEX(AR$11:AR$13,$B31,1)</f>
        <v>0.015045121427886967</v>
      </c>
      <c r="AS31" s="18">
        <f>AQ$14*AS32*INDEX(AQ$11:AQ$13,$B32,1)+AQ$15*AT32*INDEX(AR$11:AR$13,$B32,1)</f>
        <v>2.968419280974691E-15</v>
      </c>
      <c r="AT31" s="18">
        <f aca="true" t="shared" si="148" ref="AT31:AT58">AR$14*AS32*INDEX(AQ$11:AQ$13,$B32,1)+AR$15*AT32*INDEX(AR$11:AR$13,$B32,1)</f>
        <v>1.5978580857267776E-14</v>
      </c>
      <c r="AU31" s="18">
        <f t="shared" si="86"/>
        <v>1.577523591015075E-18</v>
      </c>
      <c r="AV31" s="18">
        <f aca="true" t="shared" si="149" ref="AV31:AV59">AR31*AT31</f>
        <v>2.403996892429039E-16</v>
      </c>
      <c r="AW31" s="18">
        <f aca="true" t="shared" si="150" ref="AW31:AW59">AU31+AV31</f>
        <v>2.4197721283391895E-16</v>
      </c>
      <c r="AX31" s="19">
        <f t="shared" si="134"/>
        <v>0.006519306394762916</v>
      </c>
      <c r="AY31" s="19">
        <f t="shared" si="87"/>
        <v>0.9934806936052372</v>
      </c>
      <c r="AZ31" s="19">
        <f t="shared" si="14"/>
        <v>0</v>
      </c>
      <c r="BA31" s="19">
        <f t="shared" si="15"/>
        <v>0</v>
      </c>
      <c r="BB31" s="19">
        <f t="shared" si="16"/>
        <v>0.006519306394762916</v>
      </c>
      <c r="BC31" s="19">
        <f t="shared" si="17"/>
        <v>0</v>
      </c>
      <c r="BD31" s="19">
        <f t="shared" si="18"/>
        <v>0</v>
      </c>
      <c r="BE31" s="19">
        <f t="shared" si="19"/>
        <v>0.9934806936052372</v>
      </c>
      <c r="BF31" s="19">
        <f t="shared" si="88"/>
        <v>0.0022258182851354487</v>
      </c>
      <c r="BG31" s="19">
        <f t="shared" si="89"/>
        <v>0.004293488109627466</v>
      </c>
      <c r="BH31" s="19">
        <f t="shared" si="90"/>
        <v>0.0046817305430382206</v>
      </c>
      <c r="BI31" s="19">
        <f t="shared" si="91"/>
        <v>0.9887989630621992</v>
      </c>
      <c r="BJ31" s="23"/>
      <c r="BK31" s="18">
        <f t="shared" si="92"/>
        <v>0.0006480172033129958</v>
      </c>
      <c r="BL31" s="18">
        <f aca="true" t="shared" si="151" ref="BL31:BL59">(BK30*BK$15+BL30*BL$15)*INDEX(BL$11:BL$13,$B31,1)</f>
        <v>0.015860282402955096</v>
      </c>
      <c r="BM31" s="18">
        <f>BK$14*BM32*INDEX(BK$11:BK$13,$B32,1)+BK$15*BN32*INDEX(BL$11:BL$13,$B32,1)</f>
        <v>3.485998554541195E-15</v>
      </c>
      <c r="BN31" s="18">
        <f aca="true" t="shared" si="152" ref="BN31:BN58">BL$14*BM32*INDEX(BK$11:BK$13,$B32,1)+BL$15*BN32*INDEX(BL$11:BL$13,$B32,1)</f>
        <v>2.0588083398906505E-14</v>
      </c>
      <c r="BO31" s="18">
        <f t="shared" si="93"/>
        <v>2.2589870340669307E-18</v>
      </c>
      <c r="BP31" s="18">
        <f aca="true" t="shared" si="153" ref="BP31:BP59">BL31*BN31</f>
        <v>3.265328168422488E-16</v>
      </c>
      <c r="BQ31" s="18">
        <f aca="true" t="shared" si="154" ref="BQ31:BQ59">BO31+BP31</f>
        <v>3.2879180387631575E-16</v>
      </c>
      <c r="BR31" s="19">
        <f t="shared" si="135"/>
        <v>0.006870569787429105</v>
      </c>
      <c r="BS31" s="19">
        <f t="shared" si="94"/>
        <v>0.9931294302125708</v>
      </c>
      <c r="BT31" s="19">
        <f t="shared" si="20"/>
        <v>0</v>
      </c>
      <c r="BU31" s="19">
        <f t="shared" si="21"/>
        <v>0</v>
      </c>
      <c r="BV31" s="19">
        <f t="shared" si="22"/>
        <v>0.006870569787429105</v>
      </c>
      <c r="BW31" s="19">
        <f t="shared" si="23"/>
        <v>0</v>
      </c>
      <c r="BX31" s="19">
        <f t="shared" si="24"/>
        <v>0</v>
      </c>
      <c r="BY31" s="19">
        <f t="shared" si="25"/>
        <v>0.9931294302125708</v>
      </c>
      <c r="BZ31" s="19">
        <f t="shared" si="95"/>
        <v>0.002280432943179042</v>
      </c>
      <c r="CA31" s="19">
        <f t="shared" si="96"/>
        <v>0.004590136844250064</v>
      </c>
      <c r="CB31" s="19">
        <f t="shared" si="97"/>
        <v>0.0035410826731733865</v>
      </c>
      <c r="CC31" s="19">
        <f t="shared" si="98"/>
        <v>0.9895883475393973</v>
      </c>
      <c r="CD31" s="23"/>
      <c r="CE31" s="18">
        <f t="shared" si="99"/>
        <v>0.0007638655343327155</v>
      </c>
      <c r="CF31" s="18">
        <f aca="true" t="shared" si="155" ref="CF31:CF59">(CE30*CE$15+CF30*CF$15)*INDEX(CF$11:CF$13,$B31,1)</f>
        <v>0.016150922110778163</v>
      </c>
      <c r="CG31" s="18">
        <f>CE$14*CG32*INDEX(CE$11:CE$13,$B32,1)+CE$15*CH32*INDEX(CF$11:CF$13,$B32,1)</f>
        <v>3.892984786890751E-15</v>
      </c>
      <c r="CH31" s="18">
        <f aca="true" t="shared" si="156" ref="CH31:CH58">CF$14*CG32*INDEX(CE$11:CE$13,$B32,1)+CF$15*CH32*INDEX(CF$11:CF$13,$B32,1)</f>
        <v>2.3748052376608753E-14</v>
      </c>
      <c r="CI31" s="18">
        <f t="shared" si="100"/>
        <v>2.973716904387436E-18</v>
      </c>
      <c r="CJ31" s="18">
        <f aca="true" t="shared" si="157" ref="CJ31:CJ59">CF31*CH31</f>
        <v>3.835529442172882E-16</v>
      </c>
      <c r="CK31" s="18">
        <f aca="true" t="shared" si="158" ref="CK31:CK59">CI31+CJ31</f>
        <v>3.8652666112167565E-16</v>
      </c>
      <c r="CL31" s="19">
        <f t="shared" si="136"/>
        <v>0.007693432830112933</v>
      </c>
      <c r="CM31" s="19">
        <f t="shared" si="101"/>
        <v>0.9923065671698871</v>
      </c>
      <c r="CN31" s="19">
        <f t="shared" si="26"/>
        <v>0</v>
      </c>
      <c r="CO31" s="19">
        <f t="shared" si="27"/>
        <v>0</v>
      </c>
      <c r="CP31" s="19">
        <f t="shared" si="28"/>
        <v>0.007693432830112933</v>
      </c>
      <c r="CQ31" s="19">
        <f t="shared" si="29"/>
        <v>0</v>
      </c>
      <c r="CR31" s="19">
        <f t="shared" si="30"/>
        <v>0</v>
      </c>
      <c r="CS31" s="19">
        <f t="shared" si="31"/>
        <v>0.9923065671698871</v>
      </c>
      <c r="CT31" s="19">
        <f t="shared" si="102"/>
        <v>0.0025673839763234656</v>
      </c>
      <c r="CU31" s="19">
        <f t="shared" si="103"/>
        <v>0.005126048853789469</v>
      </c>
      <c r="CV31" s="19">
        <f t="shared" si="104"/>
        <v>0.0031792244394662846</v>
      </c>
      <c r="CW31" s="19">
        <f t="shared" si="105"/>
        <v>0.9891273427304208</v>
      </c>
      <c r="CX31" s="23"/>
      <c r="CY31" s="18">
        <f t="shared" si="106"/>
        <v>0.000843450490958949</v>
      </c>
      <c r="CZ31" s="18">
        <f aca="true" t="shared" si="159" ref="CZ31:CZ59">(CY30*CY$15+CZ30*CZ$15)*INDEX(CZ$11:CZ$13,$B31,1)</f>
        <v>0.016249929330343724</v>
      </c>
      <c r="DA31" s="18">
        <f>CY$14*DA32*INDEX(CY$11:CY$13,$B32,1)+CY$15*DB32*INDEX(CZ$11:CZ$13,$B32,1)</f>
        <v>4.154975421402868E-15</v>
      </c>
      <c r="DB31" s="18">
        <f aca="true" t="shared" si="160" ref="DB31:DB58">CZ$14*DA32*INDEX(CY$11:CY$13,$B32,1)+CZ$15*DB32*INDEX(CZ$11:CZ$13,$B32,1)</f>
        <v>2.563492999646529E-14</v>
      </c>
      <c r="DC31" s="18">
        <f t="shared" si="107"/>
        <v>3.504516059104615E-18</v>
      </c>
      <c r="DD31" s="18">
        <f aca="true" t="shared" si="161" ref="DD31:DD59">CZ31*DB31</f>
        <v>4.1656580083086947E-16</v>
      </c>
      <c r="DE31" s="18">
        <f aca="true" t="shared" si="162" ref="DE31:DE59">DC31+DD31</f>
        <v>4.200703168899741E-16</v>
      </c>
      <c r="DF31" s="19">
        <f t="shared" si="137"/>
        <v>0.00834268911226719</v>
      </c>
      <c r="DG31" s="19">
        <f t="shared" si="108"/>
        <v>0.9916573108877328</v>
      </c>
      <c r="DH31" s="19">
        <f t="shared" si="32"/>
        <v>0</v>
      </c>
      <c r="DI31" s="19">
        <f t="shared" si="33"/>
        <v>0</v>
      </c>
      <c r="DJ31" s="19">
        <f t="shared" si="34"/>
        <v>0.00834268911226719</v>
      </c>
      <c r="DK31" s="19">
        <f t="shared" si="35"/>
        <v>0</v>
      </c>
      <c r="DL31" s="19">
        <f t="shared" si="36"/>
        <v>0</v>
      </c>
      <c r="DM31" s="19">
        <f t="shared" si="37"/>
        <v>0.9916573108877328</v>
      </c>
      <c r="DN31" s="19">
        <f t="shared" si="109"/>
        <v>0.0028061617905571594</v>
      </c>
      <c r="DO31" s="19">
        <f t="shared" si="110"/>
        <v>0.005536527321710031</v>
      </c>
      <c r="DP31" s="19">
        <f t="shared" si="111"/>
        <v>0.0030579289397240925</v>
      </c>
      <c r="DQ31" s="19">
        <f t="shared" si="112"/>
        <v>0.9885993819480088</v>
      </c>
      <c r="DR31" s="23"/>
      <c r="DS31" s="18">
        <f t="shared" si="113"/>
        <v>0.0008876786814605701</v>
      </c>
      <c r="DT31" s="18">
        <f aca="true" t="shared" si="163" ref="DT31:DT59">(DS30*DS$15+DT30*DT$15)*INDEX(DT$11:DT$13,$B31,1)</f>
        <v>0.016281930884187435</v>
      </c>
      <c r="DU31" s="18">
        <f>DS$14*DU32*INDEX(DS$11:DS$13,$B32,1)+DS$15*DV32*INDEX(DT$11:DT$13,$B32,1)</f>
        <v>4.2959015011519365E-15</v>
      </c>
      <c r="DV31" s="18">
        <f aca="true" t="shared" si="164" ref="DV31:DV58">DT$14*DU32*INDEX(DS$11:DS$13,$B32,1)+DT$15*DV32*INDEX(DT$11:DT$13,$B32,1)</f>
        <v>2.6611961282485227E-14</v>
      </c>
      <c r="DW31" s="18">
        <f t="shared" si="114"/>
        <v>3.813380180227035E-18</v>
      </c>
      <c r="DX31" s="18">
        <f aca="true" t="shared" si="165" ref="DX31:DX59">DT31*DV31</f>
        <v>4.332941142940965E-16</v>
      </c>
      <c r="DY31" s="18">
        <f aca="true" t="shared" si="166" ref="DY31:DY59">DW31+DX31</f>
        <v>4.3710749447432353E-16</v>
      </c>
      <c r="DZ31" s="19">
        <f t="shared" si="138"/>
        <v>0.008724124450927344</v>
      </c>
      <c r="EA31" s="19">
        <f t="shared" si="115"/>
        <v>0.9912758755490726</v>
      </c>
      <c r="EB31" s="19">
        <f t="shared" si="38"/>
        <v>0</v>
      </c>
      <c r="EC31" s="19">
        <f t="shared" si="39"/>
        <v>0</v>
      </c>
      <c r="ED31" s="19">
        <f t="shared" si="40"/>
        <v>0.008724124450927344</v>
      </c>
      <c r="EE31" s="19">
        <f t="shared" si="41"/>
        <v>0</v>
      </c>
      <c r="EF31" s="19">
        <f t="shared" si="42"/>
        <v>0</v>
      </c>
      <c r="EG31" s="19">
        <f t="shared" si="43"/>
        <v>0.9912758755490726</v>
      </c>
      <c r="EH31" s="19">
        <f t="shared" si="116"/>
        <v>0.00294959340054879</v>
      </c>
      <c r="EI31" s="19">
        <f t="shared" si="117"/>
        <v>0.005774531050378553</v>
      </c>
      <c r="EJ31" s="19">
        <f t="shared" si="118"/>
        <v>0.0030176648006871604</v>
      </c>
      <c r="EK31" s="19">
        <f t="shared" si="119"/>
        <v>0.9882582107483855</v>
      </c>
      <c r="EL31" s="23"/>
      <c r="EM31" s="18">
        <f t="shared" si="120"/>
        <v>0.0009097008032348806</v>
      </c>
      <c r="EN31" s="18">
        <f aca="true" t="shared" si="167" ref="EN31:EN59">(EM30*EM$15+EN30*EN$15)*INDEX(EN$11:EN$13,$B31,1)</f>
        <v>0.0162926541276958</v>
      </c>
      <c r="EO31" s="18">
        <f>EM$14*EO32*INDEX(EM$11:EM$13,$B32,1)+EM$15*EP32*INDEX(EN$11:EN$13,$B32,1)</f>
        <v>4.365341798650468E-15</v>
      </c>
      <c r="EP31" s="18">
        <f aca="true" t="shared" si="168" ref="EP31:EP58">EN$14*EO32*INDEX(EM$11:EM$13,$B32,1)+EN$15*EP32*INDEX(EN$11:EN$13,$B32,1)</f>
        <v>2.7080819029644024E-14</v>
      </c>
      <c r="EQ31" s="18">
        <f t="shared" si="121"/>
        <v>3.971154940627129E-18</v>
      </c>
      <c r="ER31" s="18">
        <f aca="true" t="shared" si="169" ref="ER31:ER59">EN31*EP31</f>
        <v>4.4121841794471263E-16</v>
      </c>
      <c r="ES31" s="18">
        <f aca="true" t="shared" si="170" ref="ES31:ES59">EQ31+ER31</f>
        <v>4.451895728853397E-16</v>
      </c>
      <c r="ET31" s="19">
        <f t="shared" si="139"/>
        <v>0.00892014364777118</v>
      </c>
      <c r="EU31" s="19">
        <f t="shared" si="122"/>
        <v>0.9910798563522288</v>
      </c>
      <c r="EV31" s="19">
        <f t="shared" si="44"/>
        <v>0</v>
      </c>
      <c r="EW31" s="19">
        <f t="shared" si="45"/>
        <v>0</v>
      </c>
      <c r="EX31" s="19">
        <f t="shared" si="46"/>
        <v>0.00892014364777118</v>
      </c>
      <c r="EY31" s="19">
        <f t="shared" si="47"/>
        <v>0</v>
      </c>
      <c r="EZ31" s="19">
        <f t="shared" si="48"/>
        <v>0</v>
      </c>
      <c r="FA31" s="19">
        <f t="shared" si="49"/>
        <v>0.9910798563522288</v>
      </c>
      <c r="FB31" s="19">
        <f>EM30*EM$14*EO31*INDEX(EM$11:EM$13,$B31,1)/ES31</f>
        <v>0.003024142529457213</v>
      </c>
      <c r="FC31" s="19">
        <f>EN30*EN$14*EO31*INDEX(EM$11:EM$13,$B31,1)/ES31</f>
        <v>0.0058960011183139685</v>
      </c>
      <c r="FD31" s="19">
        <f>EM30*EM$15*EP31*INDEX(EN$11:EN$13,$B31,1)/ES31</f>
        <v>0.003004299003252342</v>
      </c>
      <c r="FE31" s="19">
        <f>EN30*EN$15*EP31*INDEX(EN$11:EN$13,$B31,1)/ES31</f>
        <v>0.9880755573489766</v>
      </c>
      <c r="FF31" s="23"/>
      <c r="FG31" s="18">
        <f t="shared" si="123"/>
        <v>0.0009200955401626591</v>
      </c>
      <c r="FH31" s="18">
        <f aca="true" t="shared" si="171" ref="FH31:FH59">(FG30*FG$15+FH30*FH$15)*INDEX(FH$11:FH$13,$B31,1)</f>
        <v>0.01629652939864484</v>
      </c>
      <c r="FI31" s="18">
        <f>FG$14*FI32*INDEX(FG$11:FG$13,$B32,1)+FG$15*FJ32*INDEX(FH$11:FH$13,$B32,1)</f>
        <v>4.398092293236373E-15</v>
      </c>
      <c r="FJ31" s="18">
        <f aca="true" t="shared" si="172" ref="FJ31:FJ58">FH$14*FI32*INDEX(FG$11:FG$13,$B32,1)+FH$15*FJ32*INDEX(FH$11:FH$13,$B32,1)</f>
        <v>2.7297922377148583E-14</v>
      </c>
      <c r="FK31" s="18">
        <f t="shared" si="124"/>
        <v>4.0466651042305485E-18</v>
      </c>
      <c r="FL31" s="18">
        <f aca="true" t="shared" si="173" ref="FL31:FL59">FH31*FJ31</f>
        <v>4.4486139454112675E-16</v>
      </c>
      <c r="FM31" s="18">
        <f aca="true" t="shared" si="174" ref="FM31:FM59">FK31+FL31</f>
        <v>4.489080596453573E-16</v>
      </c>
      <c r="FN31" s="19">
        <f t="shared" si="140"/>
        <v>0.009014463022623077</v>
      </c>
      <c r="FO31" s="19">
        <f t="shared" si="125"/>
        <v>0.9909855369773769</v>
      </c>
      <c r="FP31" s="19">
        <f t="shared" si="50"/>
        <v>0</v>
      </c>
      <c r="FQ31" s="19">
        <f t="shared" si="51"/>
        <v>0</v>
      </c>
      <c r="FR31" s="19">
        <f t="shared" si="52"/>
        <v>0.009014463022623077</v>
      </c>
      <c r="FS31" s="19">
        <f t="shared" si="53"/>
        <v>0</v>
      </c>
      <c r="FT31" s="19">
        <f t="shared" si="54"/>
        <v>0</v>
      </c>
      <c r="FU31" s="19">
        <f t="shared" si="55"/>
        <v>0.9909855369773769</v>
      </c>
      <c r="FV31" s="19">
        <f>FG30*FG$14*FI31*INDEX(FG$11:FG$13,$B31,1)/FM31</f>
        <v>0.0030602154926255283</v>
      </c>
      <c r="FW31" s="19">
        <f>FH30*FH$14*FI31*INDEX(FG$11:FG$13,$B31,1)/FM31</f>
        <v>0.0059542475299975495</v>
      </c>
      <c r="FX31" s="19">
        <f>FG30*FG$15*FJ31*INDEX(FH$11:FH$13,$B31,1)/FM31</f>
        <v>0.002999726562610703</v>
      </c>
      <c r="FY31" s="19">
        <f>FH30*FH$15*FJ31*INDEX(FH$11:FH$13,$B31,1)/FM31</f>
        <v>0.9879858104147661</v>
      </c>
      <c r="FZ31" s="23"/>
      <c r="GA31" s="18">
        <f t="shared" si="126"/>
        <v>0.0009248778938342813</v>
      </c>
      <c r="GB31" s="18">
        <f aca="true" t="shared" si="175" ref="GB31:GB59">(GA30*GA$15+GB30*GB$15)*INDEX(GB$11:GB$13,$B31,1)</f>
        <v>0.016298031507457986</v>
      </c>
      <c r="GC31" s="18">
        <f>GA$14*GC32*INDEX(GA$11:GA$13,$B32,1)+GA$15*GD32*INDEX(GB$11:GB$13,$B32,1)</f>
        <v>4.413186744366874E-15</v>
      </c>
      <c r="GD31" s="18">
        <f aca="true" t="shared" si="176" ref="GD31:GD58">GB$14*GC32*INDEX(GA$11:GA$13,$B32,1)+GB$15*GD32*INDEX(GB$11:GB$13,$B32,1)</f>
        <v>2.7396816842247753E-14</v>
      </c>
      <c r="GE31" s="18">
        <f t="shared" si="127"/>
        <v>4.0816588612274025E-18</v>
      </c>
      <c r="GF31" s="18">
        <f aca="true" t="shared" si="177" ref="GF31:GF59">GB31*GD31</f>
        <v>4.465141840990095E-16</v>
      </c>
      <c r="GG31" s="18">
        <f aca="true" t="shared" si="178" ref="GG31:GG59">GE31+GF31</f>
        <v>4.505958429602369E-16</v>
      </c>
      <c r="GH31" s="19">
        <f t="shared" si="141"/>
        <v>0.009058358892999356</v>
      </c>
      <c r="GI31" s="19">
        <f t="shared" si="128"/>
        <v>0.9909416411070007</v>
      </c>
      <c r="GJ31" s="19">
        <f t="shared" si="56"/>
        <v>0</v>
      </c>
      <c r="GK31" s="19">
        <f t="shared" si="57"/>
        <v>0</v>
      </c>
      <c r="GL31" s="19">
        <f t="shared" si="58"/>
        <v>0.009058358892999356</v>
      </c>
      <c r="GM31" s="19">
        <f t="shared" si="59"/>
        <v>0</v>
      </c>
      <c r="GN31" s="19">
        <f t="shared" si="60"/>
        <v>0</v>
      </c>
      <c r="GO31" s="19">
        <f t="shared" si="61"/>
        <v>0.9909416411070007</v>
      </c>
      <c r="GP31" s="19">
        <f>GA30*GA$14*GC31*INDEX(GA$11:GA$13,$B31,1)/GG31</f>
        <v>0.0030770476016016837</v>
      </c>
      <c r="GQ31" s="19">
        <f>GB30*GB$14*GC31*INDEX(GA$11:GA$13,$B31,1)/GG31</f>
        <v>0.005981311291397671</v>
      </c>
      <c r="GR31" s="19">
        <f>GA30*GA$15*GD31*INDEX(GB$11:GB$13,$B31,1)/GG31</f>
        <v>0.002998077990773962</v>
      </c>
      <c r="GS31" s="19">
        <f>GB30*GB$15*GD31*INDEX(GB$11:GB$13,$B31,1)/GG31</f>
        <v>0.9879435631162266</v>
      </c>
      <c r="GT31" s="23"/>
      <c r="GU31" s="18">
        <f>(GU30*GU$14+GV30*GV$14)*INDEX(GU$11:GU$13,$B31,1)</f>
        <v>0.0009270510421780216</v>
      </c>
      <c r="GV31" s="18">
        <f>(GU30*GU$15+GV30*GV$15)*INDEX(GV$11:GV$13,$B31,1)</f>
        <v>0.016298644944229963</v>
      </c>
      <c r="GW31" s="18">
        <f>GU$14*GW32*INDEX(GU$11:GU$13,$B32,1)+GU$15*GX32*INDEX(GV$11:GV$13,$B32,1)</f>
        <v>4.420058417542129E-15</v>
      </c>
      <c r="GX31" s="18">
        <f>GV$14*GW32*INDEX(GU$11:GU$13,$B32,1)+GV$15*GX32*INDEX(GV$11:GV$13,$B32,1)</f>
        <v>2.7441524375311905E-14</v>
      </c>
      <c r="GY31" s="18">
        <f t="shared" si="129"/>
        <v>4.097619762470168E-18</v>
      </c>
      <c r="GZ31" s="18">
        <f aca="true" t="shared" si="179" ref="GZ31:GZ59">GV31*GX31</f>
        <v>4.472596625216407E-16</v>
      </c>
      <c r="HA31" s="18">
        <f aca="true" t="shared" si="180" ref="HA31:HA59">GY31+GZ31</f>
        <v>4.513572822841109E-16</v>
      </c>
      <c r="HB31" s="19">
        <f t="shared" si="142"/>
        <v>0.009078439460938807</v>
      </c>
      <c r="HC31" s="19">
        <f t="shared" si="130"/>
        <v>0.9909215605390612</v>
      </c>
      <c r="HD31" s="19">
        <f t="shared" si="62"/>
        <v>0</v>
      </c>
      <c r="HE31" s="19">
        <f t="shared" si="63"/>
        <v>0</v>
      </c>
      <c r="HF31" s="19">
        <f t="shared" si="64"/>
        <v>0.009078439460938807</v>
      </c>
      <c r="HG31" s="19">
        <f t="shared" si="65"/>
        <v>0</v>
      </c>
      <c r="HH31" s="19">
        <f t="shared" si="66"/>
        <v>0</v>
      </c>
      <c r="HI31" s="19">
        <f t="shared" si="67"/>
        <v>0.9909215605390612</v>
      </c>
      <c r="HJ31" s="19">
        <f>GU30*GU$14*GW31*INDEX(GU$11:GU$13,$B31,1)/HA31</f>
        <v>0.0030847562356223347</v>
      </c>
      <c r="HK31" s="19">
        <f>GV30*GV$14*GW31*INDEX(GU$11:GU$13,$B31,1)/HA31</f>
        <v>0.005993683225316471</v>
      </c>
      <c r="HL31" s="19">
        <f>GU30*GU$15*GX31*INDEX(GV$11:GV$13,$B31,1)/HA31</f>
        <v>0.002997447271285366</v>
      </c>
      <c r="HM31" s="19">
        <f>GV30*GV$15*GX31*INDEX(GV$11:GV$13,$B31,1)/HA31</f>
        <v>0.9879241132677756</v>
      </c>
      <c r="HN31" s="27" t="s">
        <v>2</v>
      </c>
      <c r="HO31" s="68">
        <v>0.4</v>
      </c>
      <c r="HP31" s="68">
        <v>0.3</v>
      </c>
      <c r="HQ31" s="68"/>
      <c r="HR31" s="58" t="s">
        <v>38</v>
      </c>
      <c r="HS31" s="58"/>
      <c r="HT31" s="58"/>
      <c r="HU31" s="2"/>
      <c r="HV31" s="2"/>
      <c r="HW31" s="2"/>
    </row>
    <row r="32" spans="1:231" ht="12.75">
      <c r="A32">
        <v>6</v>
      </c>
      <c r="B32" s="22">
        <v>2</v>
      </c>
      <c r="C32" s="18">
        <f t="shared" si="68"/>
        <v>8.715492000000002E-05</v>
      </c>
      <c r="D32" s="18">
        <f t="shared" si="131"/>
        <v>0.0005303372400000001</v>
      </c>
      <c r="E32" s="18">
        <f t="shared" si="132"/>
        <v>3.3422029061188E-16</v>
      </c>
      <c r="F32" s="18">
        <f t="shared" si="1"/>
        <v>1.6661616071665084E-15</v>
      </c>
      <c r="G32" s="18">
        <f t="shared" si="69"/>
        <v>2.912894269065516E-20</v>
      </c>
      <c r="H32" s="18">
        <f t="shared" si="70"/>
        <v>8.836275481386505E-19</v>
      </c>
      <c r="I32" s="18">
        <f t="shared" si="71"/>
        <v>9.127564908293057E-19</v>
      </c>
      <c r="J32" s="19">
        <f t="shared" si="72"/>
        <v>0.031913158639046646</v>
      </c>
      <c r="K32" s="19">
        <f t="shared" si="73"/>
        <v>0.9680868413609534</v>
      </c>
      <c r="L32" s="19">
        <f t="shared" si="2"/>
        <v>0</v>
      </c>
      <c r="M32" s="19">
        <f t="shared" si="3"/>
        <v>0.031913158639046646</v>
      </c>
      <c r="N32" s="19">
        <f t="shared" si="4"/>
        <v>0</v>
      </c>
      <c r="O32" s="19">
        <f t="shared" si="5"/>
        <v>0</v>
      </c>
      <c r="P32" s="19">
        <f t="shared" si="6"/>
        <v>0.9680868413609534</v>
      </c>
      <c r="Q32" s="19">
        <f t="shared" si="7"/>
        <v>0</v>
      </c>
      <c r="R32" s="19">
        <f t="shared" si="74"/>
        <v>0.007760490528168274</v>
      </c>
      <c r="S32" s="19">
        <f t="shared" si="75"/>
        <v>0.024152668110878378</v>
      </c>
      <c r="T32" s="19">
        <f t="shared" si="76"/>
        <v>0.004835968870688946</v>
      </c>
      <c r="U32" s="19">
        <f t="shared" si="77"/>
        <v>0.9632508724902644</v>
      </c>
      <c r="V32" s="23"/>
      <c r="W32" s="18">
        <f t="shared" si="78"/>
        <v>0.00033804396601912147</v>
      </c>
      <c r="X32" s="18">
        <f t="shared" si="143"/>
        <v>0.004610317510049541</v>
      </c>
      <c r="Y32" s="18">
        <f aca="true" t="shared" si="181" ref="Y32:Y58">W$14*Y33*INDEX(W$11:W$13,$B33,1)+W$15*Z33*INDEX(X$11:X$13,$B33,1)</f>
        <v>4.767510636492234E-15</v>
      </c>
      <c r="Z32" s="18">
        <f t="shared" si="144"/>
        <v>2.3599808083480528E-14</v>
      </c>
      <c r="AA32" s="18">
        <f t="shared" si="79"/>
        <v>1.6116282035981808E-18</v>
      </c>
      <c r="AB32" s="18">
        <f t="shared" si="145"/>
        <v>1.0880260844107897E-16</v>
      </c>
      <c r="AC32" s="18">
        <f t="shared" si="146"/>
        <v>1.1041423664467716E-16</v>
      </c>
      <c r="AD32" s="19">
        <f t="shared" si="133"/>
        <v>0.014596199299774574</v>
      </c>
      <c r="AE32" s="19">
        <f t="shared" si="80"/>
        <v>0.9854038007002254</v>
      </c>
      <c r="AF32" s="19">
        <f t="shared" si="8"/>
        <v>0</v>
      </c>
      <c r="AG32" s="19">
        <f t="shared" si="9"/>
        <v>0.014596199299774574</v>
      </c>
      <c r="AH32" s="19">
        <f t="shared" si="10"/>
        <v>0</v>
      </c>
      <c r="AI32" s="19">
        <f t="shared" si="11"/>
        <v>0</v>
      </c>
      <c r="AJ32" s="19">
        <f t="shared" si="12"/>
        <v>0.9854038007002254</v>
      </c>
      <c r="AK32" s="19">
        <f t="shared" si="13"/>
        <v>0</v>
      </c>
      <c r="AL32" s="19">
        <f t="shared" si="81"/>
        <v>0.0036872346739661313</v>
      </c>
      <c r="AM32" s="19">
        <f t="shared" si="82"/>
        <v>0.010908964625808442</v>
      </c>
      <c r="AN32" s="19">
        <f t="shared" si="83"/>
        <v>0.00441165192221735</v>
      </c>
      <c r="AO32" s="19">
        <f t="shared" si="84"/>
        <v>0.9809921487780081</v>
      </c>
      <c r="AP32" s="23"/>
      <c r="AQ32" s="18">
        <f t="shared" si="85"/>
        <v>0.00028019550947125637</v>
      </c>
      <c r="AR32" s="18">
        <f t="shared" si="147"/>
        <v>0.00609668862564067</v>
      </c>
      <c r="AS32" s="18">
        <f aca="true" t="shared" si="182" ref="AS32:AS58">AQ$14*AS33*INDEX(AQ$11:AQ$13,$B33,1)+AQ$15*AT33*INDEX(AR$11:AR$13,$B33,1)</f>
        <v>8.125709299969798E-15</v>
      </c>
      <c r="AT32" s="18">
        <f t="shared" si="148"/>
        <v>3.931649462442568E-14</v>
      </c>
      <c r="AU32" s="18">
        <f t="shared" si="86"/>
        <v>2.2767872571203635E-18</v>
      </c>
      <c r="AV32" s="18">
        <f t="shared" si="149"/>
        <v>2.397004255767986E-16</v>
      </c>
      <c r="AW32" s="18">
        <f t="shared" si="150"/>
        <v>2.4197721283391895E-16</v>
      </c>
      <c r="AX32" s="19">
        <f t="shared" si="134"/>
        <v>0.009409097784273747</v>
      </c>
      <c r="AY32" s="19">
        <f t="shared" si="87"/>
        <v>0.9905909022157262</v>
      </c>
      <c r="AZ32" s="19">
        <f t="shared" si="14"/>
        <v>0</v>
      </c>
      <c r="BA32" s="19">
        <f t="shared" si="15"/>
        <v>0.009409097784273747</v>
      </c>
      <c r="BB32" s="19">
        <f t="shared" si="16"/>
        <v>0</v>
      </c>
      <c r="BC32" s="19">
        <f t="shared" si="17"/>
        <v>0</v>
      </c>
      <c r="BD32" s="19">
        <f t="shared" si="18"/>
        <v>0.9905909022157262</v>
      </c>
      <c r="BE32" s="19">
        <f t="shared" si="19"/>
        <v>0</v>
      </c>
      <c r="BF32" s="19">
        <f t="shared" si="88"/>
        <v>0.0027662003658972976</v>
      </c>
      <c r="BG32" s="19">
        <f t="shared" si="89"/>
        <v>0.006642897418376449</v>
      </c>
      <c r="BH32" s="19">
        <f t="shared" si="90"/>
        <v>0.003753106028865618</v>
      </c>
      <c r="BI32" s="19">
        <f t="shared" si="91"/>
        <v>0.9868377961868605</v>
      </c>
      <c r="BJ32" s="23"/>
      <c r="BK32" s="18">
        <f t="shared" si="92"/>
        <v>0.00027083759047696047</v>
      </c>
      <c r="BL32" s="18">
        <f t="shared" si="151"/>
        <v>0.006789206691956179</v>
      </c>
      <c r="BM32" s="18">
        <f aca="true" t="shared" si="183" ref="BM32:BM58">BK$14*BM33*INDEX(BK$11:BK$13,$B33,1)+BK$15*BN33*INDEX(BL$11:BL$13,$B33,1)</f>
        <v>1.1032276369970273E-14</v>
      </c>
      <c r="BN32" s="18">
        <f t="shared" si="152"/>
        <v>4.7988500499301045E-14</v>
      </c>
      <c r="BO32" s="18">
        <f t="shared" si="93"/>
        <v>2.9879551495186566E-18</v>
      </c>
      <c r="BP32" s="18">
        <f t="shared" si="153"/>
        <v>3.2580384872679707E-16</v>
      </c>
      <c r="BQ32" s="18">
        <f t="shared" si="154"/>
        <v>3.2879180387631575E-16</v>
      </c>
      <c r="BR32" s="19">
        <f t="shared" si="135"/>
        <v>0.00908768136642074</v>
      </c>
      <c r="BS32" s="19">
        <f t="shared" si="94"/>
        <v>0.9909123186335792</v>
      </c>
      <c r="BT32" s="19">
        <f t="shared" si="20"/>
        <v>0</v>
      </c>
      <c r="BU32" s="19">
        <f t="shared" si="21"/>
        <v>0.00908768136642074</v>
      </c>
      <c r="BV32" s="19">
        <f t="shared" si="22"/>
        <v>0</v>
      </c>
      <c r="BW32" s="19">
        <f t="shared" si="23"/>
        <v>0</v>
      </c>
      <c r="BX32" s="19">
        <f t="shared" si="24"/>
        <v>0.9909123186335792</v>
      </c>
      <c r="BY32" s="19">
        <f t="shared" si="25"/>
        <v>0</v>
      </c>
      <c r="BZ32" s="19">
        <f t="shared" si="95"/>
        <v>0.0031317921169697113</v>
      </c>
      <c r="CA32" s="19">
        <f t="shared" si="96"/>
        <v>0.005955889249451027</v>
      </c>
      <c r="CB32" s="19">
        <f t="shared" si="97"/>
        <v>0.003738777670459394</v>
      </c>
      <c r="CC32" s="19">
        <f t="shared" si="98"/>
        <v>0.9871735409631199</v>
      </c>
      <c r="CD32" s="23"/>
      <c r="CE32" s="18">
        <f t="shared" si="99"/>
        <v>0.0002800421955523194</v>
      </c>
      <c r="CF32" s="18">
        <f t="shared" si="155"/>
        <v>0.007176441248241408</v>
      </c>
      <c r="CG32" s="18">
        <f aca="true" t="shared" si="184" ref="CG32:CG58">CE$14*CG33*INDEX(CE$11:CE$13,$B33,1)+CE$15*CH33*INDEX(CF$11:CF$13,$B33,1)</f>
        <v>1.3579523062808231E-14</v>
      </c>
      <c r="CH32" s="18">
        <f t="shared" si="156"/>
        <v>5.333058662779413E-14</v>
      </c>
      <c r="CI32" s="18">
        <f t="shared" si="100"/>
        <v>3.802839453062174E-18</v>
      </c>
      <c r="CJ32" s="18">
        <f t="shared" si="157"/>
        <v>3.8272382166861346E-16</v>
      </c>
      <c r="CK32" s="18">
        <f t="shared" si="158"/>
        <v>3.8652666112167565E-16</v>
      </c>
      <c r="CL32" s="19">
        <f t="shared" si="136"/>
        <v>0.00983849197368838</v>
      </c>
      <c r="CM32" s="19">
        <f t="shared" si="101"/>
        <v>0.9901615080263115</v>
      </c>
      <c r="CN32" s="19">
        <f t="shared" si="26"/>
        <v>0</v>
      </c>
      <c r="CO32" s="19">
        <f t="shared" si="27"/>
        <v>0.00983849197368838</v>
      </c>
      <c r="CP32" s="19">
        <f t="shared" si="28"/>
        <v>0</v>
      </c>
      <c r="CQ32" s="19">
        <f t="shared" si="29"/>
        <v>0</v>
      </c>
      <c r="CR32" s="19">
        <f t="shared" si="30"/>
        <v>0.9901615080263115</v>
      </c>
      <c r="CS32" s="19">
        <f t="shared" si="31"/>
        <v>0</v>
      </c>
      <c r="CT32" s="19">
        <f t="shared" si="102"/>
        <v>0.0037668544242255003</v>
      </c>
      <c r="CU32" s="19">
        <f t="shared" si="103"/>
        <v>0.006071637549462879</v>
      </c>
      <c r="CV32" s="19">
        <f t="shared" si="104"/>
        <v>0.003926578405887432</v>
      </c>
      <c r="CW32" s="19">
        <f t="shared" si="105"/>
        <v>0.9862349296204242</v>
      </c>
      <c r="CX32" s="23"/>
      <c r="CY32" s="18">
        <f t="shared" si="106"/>
        <v>0.0002895788800236407</v>
      </c>
      <c r="CZ32" s="18">
        <f t="shared" si="159"/>
        <v>0.0073830834191550695</v>
      </c>
      <c r="DA32" s="18">
        <f aca="true" t="shared" si="185" ref="DA32:DA58">CY$14*DA33*INDEX(CY$11:CY$13,$B33,1)+CY$15*DB33*INDEX(CZ$11:CZ$13,$B33,1)</f>
        <v>1.522913393203011E-14</v>
      </c>
      <c r="DB32" s="18">
        <f t="shared" si="160"/>
        <v>5.629900920038305E-14</v>
      </c>
      <c r="DC32" s="18">
        <f t="shared" si="107"/>
        <v>4.410035547767303E-18</v>
      </c>
      <c r="DD32" s="18">
        <f t="shared" si="161"/>
        <v>4.1566028134220683E-16</v>
      </c>
      <c r="DE32" s="18">
        <f t="shared" si="162"/>
        <v>4.2007031688997414E-16</v>
      </c>
      <c r="DF32" s="19">
        <f t="shared" si="137"/>
        <v>0.010498326995388227</v>
      </c>
      <c r="DG32" s="19">
        <f t="shared" si="108"/>
        <v>0.9895016730046118</v>
      </c>
      <c r="DH32" s="19">
        <f t="shared" si="32"/>
        <v>0</v>
      </c>
      <c r="DI32" s="19">
        <f t="shared" si="33"/>
        <v>0.010498326995388227</v>
      </c>
      <c r="DJ32" s="19">
        <f t="shared" si="34"/>
        <v>0</v>
      </c>
      <c r="DK32" s="19">
        <f t="shared" si="35"/>
        <v>0</v>
      </c>
      <c r="DL32" s="19">
        <f t="shared" si="36"/>
        <v>0.9895016730046118</v>
      </c>
      <c r="DM32" s="19">
        <f t="shared" si="37"/>
        <v>0</v>
      </c>
      <c r="DN32" s="19">
        <f t="shared" si="109"/>
        <v>0.004250845499387811</v>
      </c>
      <c r="DO32" s="19">
        <f t="shared" si="110"/>
        <v>0.006247481496000416</v>
      </c>
      <c r="DP32" s="19">
        <f t="shared" si="111"/>
        <v>0.004091843612879378</v>
      </c>
      <c r="DQ32" s="19">
        <f t="shared" si="112"/>
        <v>0.9854098293917324</v>
      </c>
      <c r="DR32" s="23"/>
      <c r="DS32" s="18">
        <f t="shared" si="113"/>
        <v>0.0002956551213443441</v>
      </c>
      <c r="DT32" s="18">
        <f t="shared" si="163"/>
        <v>0.007483175643924116</v>
      </c>
      <c r="DU32" s="18">
        <f aca="true" t="shared" si="186" ref="DU32:DU58">DS$14*DU33*INDEX(DS$11:DS$13,$B33,1)+DS$15*DV33*INDEX(DT$11:DT$13,$B33,1)</f>
        <v>1.6105533870858266E-14</v>
      </c>
      <c r="DV32" s="18">
        <f t="shared" si="164"/>
        <v>5.777571334363347E-14</v>
      </c>
      <c r="DW32" s="18">
        <f t="shared" si="114"/>
        <v>4.761683570904045E-18</v>
      </c>
      <c r="DX32" s="18">
        <f t="shared" si="165"/>
        <v>4.323458109034195E-16</v>
      </c>
      <c r="DY32" s="18">
        <f t="shared" si="166"/>
        <v>4.371074944743236E-16</v>
      </c>
      <c r="DZ32" s="19">
        <f t="shared" si="138"/>
        <v>0.01089362143431232</v>
      </c>
      <c r="EA32" s="19">
        <f t="shared" si="115"/>
        <v>0.9891063785656876</v>
      </c>
      <c r="EB32" s="19">
        <f t="shared" si="38"/>
        <v>0</v>
      </c>
      <c r="EC32" s="19">
        <f t="shared" si="39"/>
        <v>0.01089362143431232</v>
      </c>
      <c r="ED32" s="19">
        <f t="shared" si="40"/>
        <v>0</v>
      </c>
      <c r="EE32" s="19">
        <f t="shared" si="41"/>
        <v>0</v>
      </c>
      <c r="EF32" s="19">
        <f t="shared" si="42"/>
        <v>0.9891063785656876</v>
      </c>
      <c r="EG32" s="19">
        <f t="shared" si="43"/>
        <v>0</v>
      </c>
      <c r="EH32" s="19">
        <f t="shared" si="116"/>
        <v>0.004531099427506369</v>
      </c>
      <c r="EI32" s="19">
        <f t="shared" si="117"/>
        <v>0.0063625220068059506</v>
      </c>
      <c r="EJ32" s="19">
        <f t="shared" si="118"/>
        <v>0.004193025023420974</v>
      </c>
      <c r="EK32" s="19">
        <f t="shared" si="119"/>
        <v>0.9849133535422666</v>
      </c>
      <c r="EL32" s="23"/>
      <c r="EM32" s="18">
        <f t="shared" si="120"/>
        <v>0.00029889899439858173</v>
      </c>
      <c r="EN32" s="18">
        <f t="shared" si="167"/>
        <v>0.007529158647838286</v>
      </c>
      <c r="EO32" s="18">
        <f aca="true" t="shared" si="187" ref="EO32:EO58">EM$14*EO33*INDEX(EM$11:EM$13,$B33,1)+EM$15*EP33*INDEX(EN$11:EN$13,$B33,1)</f>
        <v>1.653053355431383E-14</v>
      </c>
      <c r="EP32" s="18">
        <f t="shared" si="168"/>
        <v>5.847248459235006E-14</v>
      </c>
      <c r="EQ32" s="18">
        <f t="shared" si="121"/>
        <v>4.940959856256416E-18</v>
      </c>
      <c r="ER32" s="18">
        <f t="shared" si="169"/>
        <v>4.402486130290834E-16</v>
      </c>
      <c r="ES32" s="18">
        <f t="shared" si="170"/>
        <v>4.451895728853398E-16</v>
      </c>
      <c r="ET32" s="19">
        <f t="shared" si="139"/>
        <v>0.01109855252052136</v>
      </c>
      <c r="EU32" s="19">
        <f t="shared" si="122"/>
        <v>0.9889014474794786</v>
      </c>
      <c r="EV32" s="19">
        <f t="shared" si="44"/>
        <v>0</v>
      </c>
      <c r="EW32" s="19">
        <f t="shared" si="45"/>
        <v>0.01109855252052136</v>
      </c>
      <c r="EX32" s="19">
        <f t="shared" si="46"/>
        <v>0</v>
      </c>
      <c r="EY32" s="19">
        <f t="shared" si="47"/>
        <v>0</v>
      </c>
      <c r="EZ32" s="19">
        <f t="shared" si="48"/>
        <v>0.9889014474794786</v>
      </c>
      <c r="FA32" s="19">
        <f t="shared" si="49"/>
        <v>0</v>
      </c>
      <c r="FB32" s="19">
        <f>EM31*EM$14*EO32*INDEX(EM$11:EM$13,$B32,1)/ES32</f>
        <v>0.004673834120068152</v>
      </c>
      <c r="FC32" s="19">
        <f>EN31*EN$14*EO32*INDEX(EM$11:EM$13,$B32,1)/ES32</f>
        <v>0.00642471840045321</v>
      </c>
      <c r="FD32" s="19">
        <f>EM31*EM$15*EP32*INDEX(EN$11:EN$13,$B32,1)/ES32</f>
        <v>0.00424630952770303</v>
      </c>
      <c r="FE32" s="19">
        <f>EN31*EN$15*EP32*INDEX(EN$11:EN$13,$B32,1)/ES32</f>
        <v>0.9846551379517755</v>
      </c>
      <c r="FF32" s="23"/>
      <c r="FG32" s="18">
        <f t="shared" si="123"/>
        <v>0.0003004908485154674</v>
      </c>
      <c r="FH32" s="18">
        <f t="shared" si="171"/>
        <v>0.0075498555955676346</v>
      </c>
      <c r="FI32" s="18">
        <f aca="true" t="shared" si="188" ref="FI32:FI58">FG$14*FI33*INDEX(FG$11:FG$13,$B33,1)+FG$15*FJ33*INDEX(FH$11:FH$13,$B33,1)</f>
        <v>1.672837749536716E-14</v>
      </c>
      <c r="FJ32" s="18">
        <f t="shared" si="172"/>
        <v>5.879335434681439E-14</v>
      </c>
      <c r="FK32" s="18">
        <f t="shared" si="124"/>
        <v>5.026724347869927E-18</v>
      </c>
      <c r="FL32" s="18">
        <f t="shared" si="173"/>
        <v>4.438813352974873E-16</v>
      </c>
      <c r="FM32" s="18">
        <f t="shared" si="174"/>
        <v>4.489080596453572E-16</v>
      </c>
      <c r="FN32" s="19">
        <f t="shared" si="140"/>
        <v>0.011197670079350101</v>
      </c>
      <c r="FO32" s="19">
        <f t="shared" si="125"/>
        <v>0.98880232992065</v>
      </c>
      <c r="FP32" s="19">
        <f t="shared" si="50"/>
        <v>0</v>
      </c>
      <c r="FQ32" s="19">
        <f t="shared" si="51"/>
        <v>0.011197670079350101</v>
      </c>
      <c r="FR32" s="19">
        <f t="shared" si="52"/>
        <v>0</v>
      </c>
      <c r="FS32" s="19">
        <f t="shared" si="53"/>
        <v>0</v>
      </c>
      <c r="FT32" s="19">
        <f t="shared" si="54"/>
        <v>0.98880232992065</v>
      </c>
      <c r="FU32" s="19">
        <f t="shared" si="55"/>
        <v>0</v>
      </c>
      <c r="FV32" s="19">
        <f>FG31*FG$14*FI32*INDEX(FG$11:FG$13,$B32,1)/FM32</f>
        <v>0.0047420895102892975</v>
      </c>
      <c r="FW32" s="19">
        <f>FH31*FH$14*FI32*INDEX(FG$11:FG$13,$B32,1)/FM32</f>
        <v>0.006455580569060804</v>
      </c>
      <c r="FX32" s="19">
        <f>FG31*FG$15*FJ32*INDEX(FH$11:FH$13,$B32,1)/FM32</f>
        <v>0.004272373512333779</v>
      </c>
      <c r="FY32" s="19">
        <f>FH31*FH$15*FJ32*INDEX(FH$11:FH$13,$B32,1)/FM32</f>
        <v>0.9845299564083161</v>
      </c>
      <c r="FZ32" s="23"/>
      <c r="GA32" s="18">
        <f t="shared" si="126"/>
        <v>0.00030123922697656734</v>
      </c>
      <c r="GB32" s="18">
        <f t="shared" si="175"/>
        <v>0.0075591154223568924</v>
      </c>
      <c r="GC32" s="18">
        <f aca="true" t="shared" si="189" ref="GC32:GC58">GA$14*GC33*INDEX(GA$11:GA$13,$B33,1)+GA$15*GD33*INDEX(GB$11:GB$13,$B33,1)</f>
        <v>1.681874809398203E-14</v>
      </c>
      <c r="GD32" s="18">
        <f t="shared" si="176"/>
        <v>5.893935353440844E-14</v>
      </c>
      <c r="GE32" s="18">
        <f t="shared" si="127"/>
        <v>5.0664666745447615E-18</v>
      </c>
      <c r="GF32" s="18">
        <f t="shared" si="177"/>
        <v>4.455293762856921E-16</v>
      </c>
      <c r="GG32" s="18">
        <f t="shared" si="178"/>
        <v>4.505958429602369E-16</v>
      </c>
      <c r="GH32" s="19">
        <f t="shared" si="141"/>
        <v>0.01124392679981261</v>
      </c>
      <c r="GI32" s="19">
        <f t="shared" si="128"/>
        <v>0.9887560732001873</v>
      </c>
      <c r="GJ32" s="19">
        <f t="shared" si="56"/>
        <v>0</v>
      </c>
      <c r="GK32" s="19">
        <f t="shared" si="57"/>
        <v>0.01124392679981261</v>
      </c>
      <c r="GL32" s="19">
        <f t="shared" si="58"/>
        <v>0</v>
      </c>
      <c r="GM32" s="19">
        <f t="shared" si="59"/>
        <v>0</v>
      </c>
      <c r="GN32" s="19">
        <f t="shared" si="60"/>
        <v>0.9887560732001873</v>
      </c>
      <c r="GO32" s="19">
        <f t="shared" si="61"/>
        <v>0</v>
      </c>
      <c r="GP32" s="19">
        <f>GA31*GA$14*GC32*INDEX(GA$11:GA$13,$B32,1)/GG32</f>
        <v>0.00477371748133168</v>
      </c>
      <c r="GQ32" s="19">
        <f>GB31*GB$14*GC32*INDEX(GA$11:GA$13,$B32,1)/GG32</f>
        <v>0.006470209318480931</v>
      </c>
      <c r="GR32" s="19">
        <f>GA31*GA$15*GD32*INDEX(GB$11:GB$13,$B32,1)/GG32</f>
        <v>0.004284641411667676</v>
      </c>
      <c r="GS32" s="19">
        <f>GB31*GB$15*GD32*INDEX(GB$11:GB$13,$B32,1)/GG32</f>
        <v>0.9844714317885196</v>
      </c>
      <c r="GT32" s="23"/>
      <c r="GU32" s="18">
        <f>(GU31*GU$14+GV31*GV$14)*INDEX(GU$11:GU$13,$B32,1)</f>
        <v>0.0003015833261307491</v>
      </c>
      <c r="GV32" s="18">
        <f>(GU31*GU$15+GV31*GV$15)*INDEX(GV$11:GV$13,$B32,1)</f>
        <v>0.007563255324177922</v>
      </c>
      <c r="GW32" s="18">
        <f>GU$14*GW33*INDEX(GU$11:GU$13,$B33,1)+GU$15*GX33*INDEX(GV$11:GV$13,$B33,1)</f>
        <v>1.6859656429685864E-14</v>
      </c>
      <c r="GX32" s="18">
        <f>GV$14*GW33*INDEX(GU$11:GU$13,$B33,1)+GV$15*GX33*INDEX(GV$11:GV$13,$B33,1)</f>
        <v>5.900537161478566E-14</v>
      </c>
      <c r="GY32" s="18">
        <f t="shared" si="129"/>
        <v>5.084591263486333E-18</v>
      </c>
      <c r="GZ32" s="18">
        <f t="shared" si="179"/>
        <v>4.462726910206245E-16</v>
      </c>
      <c r="HA32" s="18">
        <f t="shared" si="180"/>
        <v>4.513572822841108E-16</v>
      </c>
      <c r="HB32" s="19">
        <f t="shared" si="142"/>
        <v>0.011265114052786664</v>
      </c>
      <c r="HC32" s="19">
        <f t="shared" si="130"/>
        <v>0.9887348859472134</v>
      </c>
      <c r="HD32" s="19">
        <f t="shared" si="62"/>
        <v>0</v>
      </c>
      <c r="HE32" s="19">
        <f t="shared" si="63"/>
        <v>0.011265114052786664</v>
      </c>
      <c r="HF32" s="19">
        <f t="shared" si="64"/>
        <v>0</v>
      </c>
      <c r="HG32" s="19">
        <f t="shared" si="65"/>
        <v>0</v>
      </c>
      <c r="HH32" s="19">
        <f t="shared" si="66"/>
        <v>0.9887348859472134</v>
      </c>
      <c r="HI32" s="19">
        <f t="shared" si="67"/>
        <v>0</v>
      </c>
      <c r="HJ32" s="19">
        <f>GU31*GU$14*GW32*INDEX(GU$11:GU$13,$B32,1)/HA32</f>
        <v>0.004788142879975919</v>
      </c>
      <c r="HK32" s="19">
        <f>GV31*GV$14*GW32*INDEX(GU$11:GU$13,$B32,1)/HA32</f>
        <v>0.006476971172810745</v>
      </c>
      <c r="HL32" s="19">
        <f>GU31*GU$15*GX32*INDEX(GV$11:GV$13,$B32,1)/HA32</f>
        <v>0.004290296580962888</v>
      </c>
      <c r="HM32" s="19">
        <f>GV31*GV$15*GX32*INDEX(GV$11:GV$13,$B32,1)/HA32</f>
        <v>0.9844445893662506</v>
      </c>
      <c r="HN32" s="28" t="s">
        <v>3</v>
      </c>
      <c r="HO32" s="69">
        <v>0.3</v>
      </c>
      <c r="HP32" s="69">
        <v>0.3</v>
      </c>
      <c r="HQ32" s="69"/>
      <c r="HR32" s="58"/>
      <c r="HS32" s="58"/>
      <c r="HT32" s="58"/>
      <c r="HU32" s="2"/>
      <c r="HV32" s="2"/>
      <c r="HW32" s="2"/>
    </row>
    <row r="33" spans="1:231" ht="13.5" thickBot="1">
      <c r="A33">
        <v>7</v>
      </c>
      <c r="B33" s="22">
        <v>3</v>
      </c>
      <c r="C33" s="18">
        <f t="shared" si="68"/>
        <v>1.2275766000000006E-05</v>
      </c>
      <c r="D33" s="18">
        <f t="shared" si="131"/>
        <v>0.00030308969880000005</v>
      </c>
      <c r="E33" s="18">
        <f t="shared" si="132"/>
        <v>1.5993662186167165E-15</v>
      </c>
      <c r="F33" s="18">
        <f t="shared" si="1"/>
        <v>2.946728473179181E-15</v>
      </c>
      <c r="G33" s="18">
        <f t="shared" si="69"/>
        <v>1.9633445448043665E-20</v>
      </c>
      <c r="H33" s="18">
        <f t="shared" si="70"/>
        <v>8.93123045381262E-19</v>
      </c>
      <c r="I33" s="18">
        <f t="shared" si="71"/>
        <v>9.127564908293057E-19</v>
      </c>
      <c r="J33" s="19">
        <f t="shared" si="72"/>
        <v>0.02151005842774698</v>
      </c>
      <c r="K33" s="19">
        <f t="shared" si="73"/>
        <v>0.978489941572253</v>
      </c>
      <c r="L33" s="19">
        <f t="shared" si="2"/>
        <v>0</v>
      </c>
      <c r="M33" s="19">
        <f t="shared" si="3"/>
        <v>0</v>
      </c>
      <c r="N33" s="19">
        <f t="shared" si="4"/>
        <v>0.02151005842774698</v>
      </c>
      <c r="O33" s="19">
        <f t="shared" si="5"/>
        <v>0</v>
      </c>
      <c r="P33" s="19">
        <f t="shared" si="6"/>
        <v>0</v>
      </c>
      <c r="Q33" s="19">
        <f t="shared" si="7"/>
        <v>0.978489941572253</v>
      </c>
      <c r="R33" s="19">
        <f t="shared" si="74"/>
        <v>0.012217290042613153</v>
      </c>
      <c r="S33" s="19">
        <f t="shared" si="75"/>
        <v>0.009292768385133824</v>
      </c>
      <c r="T33" s="19">
        <f t="shared" si="76"/>
        <v>0.019695868596433498</v>
      </c>
      <c r="U33" s="19">
        <f t="shared" si="77"/>
        <v>0.9587940729758196</v>
      </c>
      <c r="V33" s="23"/>
      <c r="W33" s="18">
        <f t="shared" si="78"/>
        <v>7.563750644799084E-05</v>
      </c>
      <c r="X33" s="18">
        <f t="shared" si="143"/>
        <v>0.002079329347826129</v>
      </c>
      <c r="Y33" s="18">
        <f t="shared" si="181"/>
        <v>1.9848151679593456E-14</v>
      </c>
      <c r="Z33" s="18">
        <f t="shared" si="144"/>
        <v>5.2378894213125096E-14</v>
      </c>
      <c r="AA33" s="18">
        <f t="shared" si="79"/>
        <v>1.5012647006459503E-18</v>
      </c>
      <c r="AB33" s="18">
        <f t="shared" si="145"/>
        <v>1.0891297194403121E-16</v>
      </c>
      <c r="AC33" s="18">
        <f t="shared" si="146"/>
        <v>1.1041423664467716E-16</v>
      </c>
      <c r="AD33" s="19">
        <f t="shared" si="133"/>
        <v>0.013596658784837264</v>
      </c>
      <c r="AE33" s="19">
        <f t="shared" si="80"/>
        <v>0.9864033412151627</v>
      </c>
      <c r="AF33" s="19">
        <f t="shared" si="8"/>
        <v>0</v>
      </c>
      <c r="AG33" s="19">
        <f t="shared" si="9"/>
        <v>0</v>
      </c>
      <c r="AH33" s="19">
        <f t="shared" si="10"/>
        <v>0.013596658784837264</v>
      </c>
      <c r="AI33" s="19">
        <f t="shared" si="11"/>
        <v>0</v>
      </c>
      <c r="AJ33" s="19">
        <f t="shared" si="12"/>
        <v>0</v>
      </c>
      <c r="AK33" s="19">
        <f t="shared" si="13"/>
        <v>0.9864033412151627</v>
      </c>
      <c r="AL33" s="19">
        <f t="shared" si="81"/>
        <v>0.005570575107048295</v>
      </c>
      <c r="AM33" s="19">
        <f t="shared" si="82"/>
        <v>0.008026083677788969</v>
      </c>
      <c r="AN33" s="19">
        <f t="shared" si="83"/>
        <v>0.00902562419272628</v>
      </c>
      <c r="AO33" s="19">
        <f t="shared" si="84"/>
        <v>0.9773777170224365</v>
      </c>
      <c r="AP33" s="23"/>
      <c r="AQ33" s="18">
        <f t="shared" si="85"/>
        <v>9.484043338221817E-05</v>
      </c>
      <c r="AR33" s="18">
        <f t="shared" si="147"/>
        <v>0.002644808486904836</v>
      </c>
      <c r="AS33" s="18">
        <f t="shared" si="182"/>
        <v>3.302749714899255E-14</v>
      </c>
      <c r="AT33" s="18">
        <f t="shared" si="148"/>
        <v>9.030705696588779E-14</v>
      </c>
      <c r="AU33" s="18">
        <f t="shared" si="86"/>
        <v>3.1323421431404284E-18</v>
      </c>
      <c r="AV33" s="18">
        <f t="shared" si="149"/>
        <v>2.3884487069077854E-16</v>
      </c>
      <c r="AW33" s="18">
        <f t="shared" si="150"/>
        <v>2.4197721283391895E-16</v>
      </c>
      <c r="AX33" s="19">
        <f t="shared" si="134"/>
        <v>0.0129447814794458</v>
      </c>
      <c r="AY33" s="19">
        <f t="shared" si="87"/>
        <v>0.9870552185205542</v>
      </c>
      <c r="AZ33" s="19">
        <f t="shared" si="14"/>
        <v>0</v>
      </c>
      <c r="BA33" s="19">
        <f t="shared" si="15"/>
        <v>0</v>
      </c>
      <c r="BB33" s="19">
        <f t="shared" si="16"/>
        <v>0.0129447814794458</v>
      </c>
      <c r="BC33" s="19">
        <f t="shared" si="17"/>
        <v>0</v>
      </c>
      <c r="BD33" s="19">
        <f t="shared" si="18"/>
        <v>0</v>
      </c>
      <c r="BE33" s="19">
        <f t="shared" si="19"/>
        <v>0.9870552185205542</v>
      </c>
      <c r="BF33" s="19">
        <f t="shared" si="88"/>
        <v>0.004548887990987084</v>
      </c>
      <c r="BG33" s="19">
        <f t="shared" si="89"/>
        <v>0.008395893488458716</v>
      </c>
      <c r="BH33" s="19">
        <f t="shared" si="90"/>
        <v>0.0048602097932866645</v>
      </c>
      <c r="BI33" s="19">
        <f t="shared" si="91"/>
        <v>0.9821950087272676</v>
      </c>
      <c r="BJ33" s="23"/>
      <c r="BK33" s="18">
        <f t="shared" si="92"/>
        <v>0.00011888404605443188</v>
      </c>
      <c r="BL33" s="18">
        <f t="shared" si="151"/>
        <v>0.002878136990086687</v>
      </c>
      <c r="BM33" s="18">
        <f t="shared" si="183"/>
        <v>4.453539252730497E-14</v>
      </c>
      <c r="BN33" s="18">
        <f t="shared" si="152"/>
        <v>1.1239814412388479E-13</v>
      </c>
      <c r="BO33" s="18">
        <f t="shared" si="93"/>
        <v>5.294547656268325E-18</v>
      </c>
      <c r="BP33" s="18">
        <f t="shared" si="153"/>
        <v>3.2349725622004743E-16</v>
      </c>
      <c r="BQ33" s="18">
        <f t="shared" si="154"/>
        <v>3.2879180387631575E-16</v>
      </c>
      <c r="BR33" s="19">
        <f t="shared" si="135"/>
        <v>0.01610304026392342</v>
      </c>
      <c r="BS33" s="19">
        <f t="shared" si="94"/>
        <v>0.9838969597360766</v>
      </c>
      <c r="BT33" s="19">
        <f t="shared" si="20"/>
        <v>0</v>
      </c>
      <c r="BU33" s="19">
        <f t="shared" si="21"/>
        <v>0</v>
      </c>
      <c r="BV33" s="19">
        <f t="shared" si="22"/>
        <v>0.01610304026392342</v>
      </c>
      <c r="BW33" s="19">
        <f t="shared" si="23"/>
        <v>0</v>
      </c>
      <c r="BX33" s="19">
        <f t="shared" si="24"/>
        <v>0</v>
      </c>
      <c r="BY33" s="19">
        <f t="shared" si="25"/>
        <v>0.9838969597360766</v>
      </c>
      <c r="BZ33" s="19">
        <f t="shared" si="95"/>
        <v>0.0054627728920635475</v>
      </c>
      <c r="CA33" s="19">
        <f t="shared" si="96"/>
        <v>0.010640267371859875</v>
      </c>
      <c r="CB33" s="19">
        <f t="shared" si="97"/>
        <v>0.003624908474357193</v>
      </c>
      <c r="CC33" s="19">
        <f t="shared" si="98"/>
        <v>0.9802720512617195</v>
      </c>
      <c r="CD33" s="23"/>
      <c r="CE33" s="18">
        <f t="shared" si="99"/>
        <v>0.0001420578439746376</v>
      </c>
      <c r="CF33" s="18">
        <f t="shared" si="155"/>
        <v>0.002981923582937035</v>
      </c>
      <c r="CG33" s="18">
        <f t="shared" si="184"/>
        <v>5.3268727379009275E-14</v>
      </c>
      <c r="CH33" s="18">
        <f t="shared" si="156"/>
        <v>1.2708555736551978E-13</v>
      </c>
      <c r="CI33" s="18">
        <f t="shared" si="100"/>
        <v>7.567240562734806E-18</v>
      </c>
      <c r="CJ33" s="18">
        <f t="shared" si="157"/>
        <v>3.7895942055894084E-16</v>
      </c>
      <c r="CK33" s="18">
        <f t="shared" si="158"/>
        <v>3.8652666112167565E-16</v>
      </c>
      <c r="CL33" s="19">
        <f t="shared" si="136"/>
        <v>0.019577538431049382</v>
      </c>
      <c r="CM33" s="19">
        <f t="shared" si="101"/>
        <v>0.9804224615689506</v>
      </c>
      <c r="CN33" s="19">
        <f t="shared" si="26"/>
        <v>0</v>
      </c>
      <c r="CO33" s="19">
        <f t="shared" si="27"/>
        <v>0</v>
      </c>
      <c r="CP33" s="19">
        <f t="shared" si="28"/>
        <v>0.019577538431049382</v>
      </c>
      <c r="CQ33" s="19">
        <f t="shared" si="29"/>
        <v>0</v>
      </c>
      <c r="CR33" s="19">
        <f t="shared" si="30"/>
        <v>0</v>
      </c>
      <c r="CS33" s="19">
        <f t="shared" si="31"/>
        <v>0.9804224615689506</v>
      </c>
      <c r="CT33" s="19">
        <f t="shared" si="102"/>
        <v>0.006628399103805804</v>
      </c>
      <c r="CU33" s="19">
        <f t="shared" si="103"/>
        <v>0.012949139327243581</v>
      </c>
      <c r="CV33" s="19">
        <f t="shared" si="104"/>
        <v>0.0032100928698825734</v>
      </c>
      <c r="CW33" s="19">
        <f t="shared" si="105"/>
        <v>0.977212368699068</v>
      </c>
      <c r="CX33" s="23"/>
      <c r="CY33" s="18">
        <f t="shared" si="106"/>
        <v>0.00015781511883059871</v>
      </c>
      <c r="CZ33" s="18">
        <f t="shared" si="159"/>
        <v>0.00302593084741589</v>
      </c>
      <c r="DA33" s="18">
        <f t="shared" si="185"/>
        <v>5.831216192116045E-14</v>
      </c>
      <c r="DB33" s="18">
        <f t="shared" si="160"/>
        <v>1.3578227555265957E-13</v>
      </c>
      <c r="DC33" s="18">
        <f t="shared" si="107"/>
        <v>9.20254076285705E-18</v>
      </c>
      <c r="DD33" s="18">
        <f t="shared" si="161"/>
        <v>4.108677761271171E-16</v>
      </c>
      <c r="DE33" s="18">
        <f t="shared" si="162"/>
        <v>4.2007031688997414E-16</v>
      </c>
      <c r="DF33" s="19">
        <f t="shared" si="137"/>
        <v>0.02190714362059389</v>
      </c>
      <c r="DG33" s="19">
        <f t="shared" si="108"/>
        <v>0.9780928563794061</v>
      </c>
      <c r="DH33" s="19">
        <f t="shared" si="32"/>
        <v>0</v>
      </c>
      <c r="DI33" s="19">
        <f t="shared" si="33"/>
        <v>0</v>
      </c>
      <c r="DJ33" s="19">
        <f t="shared" si="34"/>
        <v>0.02190714362059389</v>
      </c>
      <c r="DK33" s="19">
        <f t="shared" si="35"/>
        <v>0</v>
      </c>
      <c r="DL33" s="19">
        <f t="shared" si="36"/>
        <v>0</v>
      </c>
      <c r="DM33" s="19">
        <f t="shared" si="37"/>
        <v>0.9780928563794061</v>
      </c>
      <c r="DN33" s="19">
        <f t="shared" si="109"/>
        <v>0.007438882174325786</v>
      </c>
      <c r="DO33" s="19">
        <f t="shared" si="110"/>
        <v>0.014468261446268104</v>
      </c>
      <c r="DP33" s="19">
        <f t="shared" si="111"/>
        <v>0.003059444821062442</v>
      </c>
      <c r="DQ33" s="19">
        <f t="shared" si="112"/>
        <v>0.9750334115583436</v>
      </c>
      <c r="DR33" s="23"/>
      <c r="DS33" s="18">
        <f t="shared" si="113"/>
        <v>0.00016652231536964764</v>
      </c>
      <c r="DT33" s="18">
        <f t="shared" si="163"/>
        <v>0.0030438058145618</v>
      </c>
      <c r="DU33" s="18">
        <f t="shared" si="186"/>
        <v>6.083458967274565E-14</v>
      </c>
      <c r="DV33" s="18">
        <f t="shared" si="164"/>
        <v>1.4027740393449675E-13</v>
      </c>
      <c r="DW33" s="18">
        <f t="shared" si="114"/>
        <v>1.0130316726868059E-17</v>
      </c>
      <c r="DX33" s="18">
        <f t="shared" si="165"/>
        <v>4.269771777474555E-16</v>
      </c>
      <c r="DY33" s="18">
        <f t="shared" si="166"/>
        <v>4.371074944743236E-16</v>
      </c>
      <c r="DZ33" s="19">
        <f t="shared" si="138"/>
        <v>0.023175801959312164</v>
      </c>
      <c r="EA33" s="19">
        <f t="shared" si="115"/>
        <v>0.9768241980406879</v>
      </c>
      <c r="EB33" s="19">
        <f t="shared" si="38"/>
        <v>0</v>
      </c>
      <c r="EC33" s="19">
        <f t="shared" si="39"/>
        <v>0</v>
      </c>
      <c r="ED33" s="19">
        <f t="shared" si="40"/>
        <v>0.023175801959312164</v>
      </c>
      <c r="EE33" s="19">
        <f t="shared" si="41"/>
        <v>0</v>
      </c>
      <c r="EF33" s="19">
        <f t="shared" si="42"/>
        <v>0</v>
      </c>
      <c r="EG33" s="19">
        <f t="shared" si="43"/>
        <v>0.9768241980406879</v>
      </c>
      <c r="EH33" s="19">
        <f t="shared" si="116"/>
        <v>0.007889222406928449</v>
      </c>
      <c r="EI33" s="19">
        <f t="shared" si="117"/>
        <v>0.01528657955238372</v>
      </c>
      <c r="EJ33" s="19">
        <f t="shared" si="118"/>
        <v>0.0030043990273838704</v>
      </c>
      <c r="EK33" s="19">
        <f t="shared" si="119"/>
        <v>0.9738197990133041</v>
      </c>
      <c r="EL33" s="23"/>
      <c r="EM33" s="18">
        <f t="shared" si="120"/>
        <v>0.00017084258300480103</v>
      </c>
      <c r="EN33" s="18">
        <f t="shared" si="167"/>
        <v>0.0030511323954779774</v>
      </c>
      <c r="EO33" s="18">
        <f t="shared" si="187"/>
        <v>6.202599715132206E-14</v>
      </c>
      <c r="EP33" s="18">
        <f t="shared" si="168"/>
        <v>1.4243658910464228E-13</v>
      </c>
      <c r="EQ33" s="18">
        <f t="shared" si="121"/>
        <v>1.0596681566780292E-17</v>
      </c>
      <c r="ER33" s="18">
        <f t="shared" si="169"/>
        <v>4.345928913185596E-16</v>
      </c>
      <c r="ES33" s="18">
        <f t="shared" si="170"/>
        <v>4.451895728853399E-16</v>
      </c>
      <c r="ET33" s="19">
        <f t="shared" si="139"/>
        <v>0.02380262749215266</v>
      </c>
      <c r="EU33" s="19">
        <f t="shared" si="122"/>
        <v>0.9761973725078472</v>
      </c>
      <c r="EV33" s="19">
        <f t="shared" si="44"/>
        <v>0</v>
      </c>
      <c r="EW33" s="19">
        <f t="shared" si="45"/>
        <v>0</v>
      </c>
      <c r="EX33" s="19">
        <f t="shared" si="46"/>
        <v>0.02380262749215266</v>
      </c>
      <c r="EY33" s="19">
        <f t="shared" si="47"/>
        <v>0</v>
      </c>
      <c r="EZ33" s="19">
        <f t="shared" si="48"/>
        <v>0</v>
      </c>
      <c r="FA33" s="19">
        <f t="shared" si="49"/>
        <v>0.9761973725078472</v>
      </c>
      <c r="FB33" s="19">
        <f>EM32*EM$14*EO33*INDEX(EM$11:EM$13,$B33,1)/ES33</f>
        <v>0.008114497643750869</v>
      </c>
      <c r="FC33" s="19">
        <f>EN32*EN$14*EO33*INDEX(EM$11:EM$13,$B33,1)/ES33</f>
        <v>0.01568812984840179</v>
      </c>
      <c r="FD33" s="19">
        <f>EM32*EM$15*EP33*INDEX(EN$11:EN$13,$B33,1)/ES33</f>
        <v>0.0029840548767704894</v>
      </c>
      <c r="FE33" s="19">
        <f>EN32*EN$15*EP33*INDEX(EN$11:EN$13,$B33,1)/ES33</f>
        <v>0.9732133176310768</v>
      </c>
      <c r="FF33" s="23"/>
      <c r="FG33" s="18">
        <f t="shared" si="123"/>
        <v>0.00017287737915929344</v>
      </c>
      <c r="FH33" s="18">
        <f t="shared" si="171"/>
        <v>0.003054213799695168</v>
      </c>
      <c r="FI33" s="18">
        <f t="shared" si="188"/>
        <v>6.257468930757483E-14</v>
      </c>
      <c r="FJ33" s="18">
        <f t="shared" si="172"/>
        <v>1.4343799749705835E-13</v>
      </c>
      <c r="FK33" s="18">
        <f t="shared" si="124"/>
        <v>1.08177482892006E-17</v>
      </c>
      <c r="FL33" s="18">
        <f t="shared" si="173"/>
        <v>4.3809031135615655E-16</v>
      </c>
      <c r="FM33" s="18">
        <f t="shared" si="174"/>
        <v>4.489080596453571E-16</v>
      </c>
      <c r="FN33" s="19">
        <f t="shared" si="140"/>
        <v>0.024097915055806204</v>
      </c>
      <c r="FO33" s="19">
        <f t="shared" si="125"/>
        <v>0.9759020849441938</v>
      </c>
      <c r="FP33" s="19">
        <f t="shared" si="50"/>
        <v>0</v>
      </c>
      <c r="FQ33" s="19">
        <f t="shared" si="51"/>
        <v>0</v>
      </c>
      <c r="FR33" s="19">
        <f t="shared" si="52"/>
        <v>0.024097915055806204</v>
      </c>
      <c r="FS33" s="19">
        <f t="shared" si="53"/>
        <v>0</v>
      </c>
      <c r="FT33" s="19">
        <f t="shared" si="54"/>
        <v>0</v>
      </c>
      <c r="FU33" s="19">
        <f t="shared" si="55"/>
        <v>0.9759020849441938</v>
      </c>
      <c r="FV33" s="19">
        <f>FG32*FG$14*FI33*INDEX(FG$11:FG$13,$B33,1)/FM33</f>
        <v>0.00822138311693116</v>
      </c>
      <c r="FW33" s="19">
        <f>FH32*FH$14*FI33*INDEX(FG$11:FG$13,$B33,1)/FM33</f>
        <v>0.015876531938875046</v>
      </c>
      <c r="FX33" s="19">
        <f>FG32*FG$15*FJ33*INDEX(FH$11:FH$13,$B33,1)/FM33</f>
        <v>0.0029762869624189474</v>
      </c>
      <c r="FY33" s="19">
        <f>FH32*FH$15*FJ33*INDEX(FH$11:FH$13,$B33,1)/FM33</f>
        <v>0.972925797981775</v>
      </c>
      <c r="FZ33" s="23"/>
      <c r="GA33" s="18">
        <f t="shared" si="126"/>
        <v>0.00017381228131620958</v>
      </c>
      <c r="GB33" s="18">
        <f t="shared" si="175"/>
        <v>0.003055539112926347</v>
      </c>
      <c r="GC33" s="18">
        <f t="shared" si="189"/>
        <v>6.282419602557321E-14</v>
      </c>
      <c r="GD33" s="18">
        <f t="shared" si="176"/>
        <v>1.4389481197185167E-13</v>
      </c>
      <c r="GE33" s="18">
        <f t="shared" si="127"/>
        <v>1.0919616833061626E-17</v>
      </c>
      <c r="GF33" s="18">
        <f t="shared" si="177"/>
        <v>4.3967622612717516E-16</v>
      </c>
      <c r="GG33" s="18">
        <f t="shared" si="178"/>
        <v>4.505958429602368E-16</v>
      </c>
      <c r="GH33" s="19">
        <f t="shared" si="141"/>
        <v>0.024233727415956738</v>
      </c>
      <c r="GI33" s="19">
        <f t="shared" si="128"/>
        <v>0.9757662725840434</v>
      </c>
      <c r="GJ33" s="19">
        <f t="shared" si="56"/>
        <v>0</v>
      </c>
      <c r="GK33" s="19">
        <f t="shared" si="57"/>
        <v>0</v>
      </c>
      <c r="GL33" s="19">
        <f t="shared" si="58"/>
        <v>0.024233727415956738</v>
      </c>
      <c r="GM33" s="19">
        <f t="shared" si="59"/>
        <v>0</v>
      </c>
      <c r="GN33" s="19">
        <f t="shared" si="60"/>
        <v>0</v>
      </c>
      <c r="GO33" s="19">
        <f t="shared" si="61"/>
        <v>0.9757662725840434</v>
      </c>
      <c r="GP33" s="19">
        <f>GA32*GA$14*GC33*INDEX(GA$11:GA$13,$B33,1)/GG33</f>
        <v>0.008270733558420649</v>
      </c>
      <c r="GQ33" s="19">
        <f>GB32*GB$14*GC33*INDEX(GA$11:GA$13,$B33,1)/GG33</f>
        <v>0.015962993857536086</v>
      </c>
      <c r="GR33" s="19">
        <f>GA32*GA$15*GD33*INDEX(GB$11:GB$13,$B33,1)/GG33</f>
        <v>0.002973193241391964</v>
      </c>
      <c r="GS33" s="19">
        <f>GB32*GB$15*GD33*INDEX(GB$11:GB$13,$B33,1)/GG33</f>
        <v>0.9727930793426514</v>
      </c>
      <c r="GT33" s="23"/>
      <c r="GU33" s="18">
        <f>(GU32*GU$14+GV32*GV$14)*INDEX(GU$11:GU$13,$B33,1)</f>
        <v>0.0001742367602301765</v>
      </c>
      <c r="GV33" s="18">
        <f>(GU32*GU$15+GV32*GV$15)*INDEX(GV$11:GV$13,$B33,1)</f>
        <v>0.0030561182185284267</v>
      </c>
      <c r="GW33" s="18">
        <f>GU$14*GW34*INDEX(GU$11:GU$13,$B34,1)+GU$15*GX34*INDEX(GV$11:GV$13,$B34,1)</f>
        <v>6.2936909449177E-14</v>
      </c>
      <c r="GX33" s="18">
        <f>GV$14*GW34*INDEX(GU$11:GU$13,$B34,1)+GV$15*GX34*INDEX(GV$11:GV$13,$B34,1)</f>
        <v>1.44101545683937E-13</v>
      </c>
      <c r="GY33" s="18">
        <f t="shared" si="129"/>
        <v>1.0965923201324582E-17</v>
      </c>
      <c r="GZ33" s="18">
        <f t="shared" si="179"/>
        <v>4.4039135908278624E-16</v>
      </c>
      <c r="HA33" s="18">
        <f t="shared" si="180"/>
        <v>4.513572822841109E-16</v>
      </c>
      <c r="HB33" s="19">
        <f t="shared" si="142"/>
        <v>0.024295438739419705</v>
      </c>
      <c r="HC33" s="19">
        <f t="shared" si="130"/>
        <v>0.9757045612605802</v>
      </c>
      <c r="HD33" s="19">
        <f t="shared" si="62"/>
        <v>0</v>
      </c>
      <c r="HE33" s="19">
        <f t="shared" si="63"/>
        <v>0</v>
      </c>
      <c r="HF33" s="19">
        <f t="shared" si="64"/>
        <v>0.024295438739419705</v>
      </c>
      <c r="HG33" s="19">
        <f t="shared" si="65"/>
        <v>0</v>
      </c>
      <c r="HH33" s="19">
        <f t="shared" si="66"/>
        <v>0</v>
      </c>
      <c r="HI33" s="19">
        <f t="shared" si="67"/>
        <v>0.9757045612605802</v>
      </c>
      <c r="HJ33" s="19">
        <f>GU32*GU$14*GW33*INDEX(GU$11:GU$13,$B33,1)/HA33</f>
        <v>0.008293202027095605</v>
      </c>
      <c r="HK33" s="19">
        <f>GV32*GV$14*GW33*INDEX(GU$11:GU$13,$B33,1)/HA33</f>
        <v>0.016002236712324105</v>
      </c>
      <c r="HL33" s="19">
        <f>GU32*GU$15*GX33*INDEX(GV$11:GV$13,$B33,1)/HA33</f>
        <v>0.0029719120256910584</v>
      </c>
      <c r="HM33" s="19">
        <f>GV32*GV$15*GX33*INDEX(GV$11:GV$13,$B33,1)/HA33</f>
        <v>0.9727326492348891</v>
      </c>
      <c r="HN33" s="28" t="s">
        <v>4</v>
      </c>
      <c r="HO33" s="69">
        <v>0.3</v>
      </c>
      <c r="HP33" s="69">
        <v>0.4</v>
      </c>
      <c r="HQ33" s="69"/>
      <c r="HR33" s="58"/>
      <c r="HS33" s="58"/>
      <c r="HT33" s="58"/>
      <c r="HU33" s="2"/>
      <c r="HV33" s="2"/>
      <c r="HW33" s="2"/>
    </row>
    <row r="34" spans="1:231" ht="13.5" thickTop="1">
      <c r="A34">
        <v>8</v>
      </c>
      <c r="B34" s="22">
        <v>2</v>
      </c>
      <c r="C34" s="18">
        <f t="shared" si="68"/>
        <v>8.025916536000004E-06</v>
      </c>
      <c r="D34" s="18">
        <f t="shared" si="131"/>
        <v>4.8739867128000014E-05</v>
      </c>
      <c r="E34" s="18">
        <f t="shared" si="132"/>
        <v>7.816032758535356E-15</v>
      </c>
      <c r="F34" s="18">
        <f t="shared" si="1"/>
        <v>1.744004886255296E-14</v>
      </c>
      <c r="G34" s="18">
        <f t="shared" si="69"/>
        <v>6.273082656264664E-20</v>
      </c>
      <c r="H34" s="18">
        <f t="shared" si="70"/>
        <v>8.50025664266659E-19</v>
      </c>
      <c r="I34" s="18">
        <f t="shared" si="71"/>
        <v>9.127564908293057E-19</v>
      </c>
      <c r="J34" s="19">
        <f t="shared" si="72"/>
        <v>0.06872679317311797</v>
      </c>
      <c r="K34" s="19">
        <f t="shared" si="73"/>
        <v>0.931273206826882</v>
      </c>
      <c r="L34" s="19">
        <f t="shared" si="2"/>
        <v>0</v>
      </c>
      <c r="M34" s="19">
        <f t="shared" si="3"/>
        <v>0.06872679317311797</v>
      </c>
      <c r="N34" s="19">
        <f t="shared" si="4"/>
        <v>0</v>
      </c>
      <c r="O34" s="19">
        <f t="shared" si="5"/>
        <v>0</v>
      </c>
      <c r="P34" s="19">
        <f t="shared" si="6"/>
        <v>0.931273206826882</v>
      </c>
      <c r="Q34" s="19">
        <f t="shared" si="7"/>
        <v>0</v>
      </c>
      <c r="R34" s="19">
        <f t="shared" si="74"/>
        <v>0.016818994359372067</v>
      </c>
      <c r="S34" s="19">
        <f t="shared" si="75"/>
        <v>0.05190779881374589</v>
      </c>
      <c r="T34" s="19">
        <f t="shared" si="76"/>
        <v>0.004691064068374909</v>
      </c>
      <c r="U34" s="19">
        <f t="shared" si="77"/>
        <v>0.926582142758507</v>
      </c>
      <c r="V34" s="23"/>
      <c r="W34" s="18">
        <f t="shared" si="78"/>
        <v>5.658938308779266E-05</v>
      </c>
      <c r="X34" s="18">
        <f t="shared" si="143"/>
        <v>0.0007682120658989036</v>
      </c>
      <c r="Y34" s="18">
        <f t="shared" si="181"/>
        <v>7.00838567728345E-14</v>
      </c>
      <c r="Z34" s="18">
        <f t="shared" si="144"/>
        <v>1.3856620997085168E-13</v>
      </c>
      <c r="AA34" s="18">
        <f t="shared" si="79"/>
        <v>3.966002219187924E-18</v>
      </c>
      <c r="AB34" s="18">
        <f t="shared" si="145"/>
        <v>1.0644823442548922E-16</v>
      </c>
      <c r="AC34" s="18">
        <f t="shared" si="146"/>
        <v>1.1041423664467715E-16</v>
      </c>
      <c r="AD34" s="19">
        <f t="shared" si="133"/>
        <v>0.035919301167211544</v>
      </c>
      <c r="AE34" s="19">
        <f t="shared" si="80"/>
        <v>0.9640806988327885</v>
      </c>
      <c r="AF34" s="19">
        <f t="shared" si="8"/>
        <v>0</v>
      </c>
      <c r="AG34" s="19">
        <f t="shared" si="9"/>
        <v>0.035919301167211544</v>
      </c>
      <c r="AH34" s="19">
        <f t="shared" si="10"/>
        <v>0</v>
      </c>
      <c r="AI34" s="19">
        <f t="shared" si="11"/>
        <v>0</v>
      </c>
      <c r="AJ34" s="19">
        <f t="shared" si="12"/>
        <v>0.9640806988327885</v>
      </c>
      <c r="AK34" s="19">
        <f t="shared" si="13"/>
        <v>0</v>
      </c>
      <c r="AL34" s="19">
        <f t="shared" si="81"/>
        <v>0.009200081722354123</v>
      </c>
      <c r="AM34" s="19">
        <f t="shared" si="82"/>
        <v>0.026719219444857424</v>
      </c>
      <c r="AN34" s="19">
        <f t="shared" si="83"/>
        <v>0.004396577062483138</v>
      </c>
      <c r="AO34" s="19">
        <f t="shared" si="84"/>
        <v>0.9596841217703054</v>
      </c>
      <c r="AP34" s="23"/>
      <c r="AQ34" s="18">
        <f t="shared" si="85"/>
        <v>4.947592865756982E-05</v>
      </c>
      <c r="AR34" s="18">
        <f t="shared" si="147"/>
        <v>0.0010718093212528565</v>
      </c>
      <c r="AS34" s="18">
        <f t="shared" si="182"/>
        <v>1.5173067948935037E-13</v>
      </c>
      <c r="AT34" s="18">
        <f t="shared" si="148"/>
        <v>2.187611097524912E-13</v>
      </c>
      <c r="AU34" s="18">
        <f t="shared" si="86"/>
        <v>7.50701627357969E-18</v>
      </c>
      <c r="AV34" s="18">
        <f t="shared" si="149"/>
        <v>2.3447019656033927E-16</v>
      </c>
      <c r="AW34" s="18">
        <f t="shared" si="150"/>
        <v>2.4197721283391895E-16</v>
      </c>
      <c r="AX34" s="19">
        <f t="shared" si="134"/>
        <v>0.031023649647258855</v>
      </c>
      <c r="AY34" s="19">
        <f t="shared" si="87"/>
        <v>0.9689763503527412</v>
      </c>
      <c r="AZ34" s="19">
        <f t="shared" si="14"/>
        <v>0</v>
      </c>
      <c r="BA34" s="19">
        <f t="shared" si="15"/>
        <v>0.031023649647258855</v>
      </c>
      <c r="BB34" s="19">
        <f t="shared" si="16"/>
        <v>0</v>
      </c>
      <c r="BC34" s="19">
        <f t="shared" si="17"/>
        <v>0</v>
      </c>
      <c r="BD34" s="19">
        <f t="shared" si="18"/>
        <v>0.9689763503527412</v>
      </c>
      <c r="BE34" s="19">
        <f t="shared" si="19"/>
        <v>0</v>
      </c>
      <c r="BF34" s="19">
        <f t="shared" si="88"/>
        <v>0.00921804166953996</v>
      </c>
      <c r="BG34" s="19">
        <f t="shared" si="89"/>
        <v>0.021805607977718897</v>
      </c>
      <c r="BH34" s="19">
        <f t="shared" si="90"/>
        <v>0.0037267398099058396</v>
      </c>
      <c r="BI34" s="19">
        <f t="shared" si="91"/>
        <v>0.9652496105428352</v>
      </c>
      <c r="BJ34" s="23"/>
      <c r="BK34" s="18">
        <f t="shared" si="92"/>
        <v>4.9334146115149276E-05</v>
      </c>
      <c r="BL34" s="18">
        <f t="shared" si="151"/>
        <v>0.001232076131750117</v>
      </c>
      <c r="BM34" s="18">
        <f t="shared" si="183"/>
        <v>2.3858447684570514E-13</v>
      </c>
      <c r="BN34" s="18">
        <f t="shared" si="152"/>
        <v>2.573066990466623E-13</v>
      </c>
      <c r="BO34" s="18">
        <f t="shared" si="93"/>
        <v>1.1770361441512467E-17</v>
      </c>
      <c r="BP34" s="18">
        <f t="shared" si="153"/>
        <v>3.1702144243480317E-16</v>
      </c>
      <c r="BQ34" s="18">
        <f t="shared" si="154"/>
        <v>3.2879180387631565E-16</v>
      </c>
      <c r="BR34" s="19">
        <f t="shared" si="135"/>
        <v>0.03579882862877026</v>
      </c>
      <c r="BS34" s="19">
        <f t="shared" si="94"/>
        <v>0.9642011713712297</v>
      </c>
      <c r="BT34" s="19">
        <f t="shared" si="20"/>
        <v>0</v>
      </c>
      <c r="BU34" s="19">
        <f t="shared" si="21"/>
        <v>0.03579882862877026</v>
      </c>
      <c r="BV34" s="19">
        <f t="shared" si="22"/>
        <v>0</v>
      </c>
      <c r="BW34" s="19">
        <f t="shared" si="23"/>
        <v>0</v>
      </c>
      <c r="BX34" s="19">
        <f t="shared" si="24"/>
        <v>0.9642011713712297</v>
      </c>
      <c r="BY34" s="19">
        <f t="shared" si="25"/>
        <v>0</v>
      </c>
      <c r="BZ34" s="19">
        <f t="shared" si="95"/>
        <v>0.01242530388541537</v>
      </c>
      <c r="CA34" s="19">
        <f t="shared" si="96"/>
        <v>0.023373524743354898</v>
      </c>
      <c r="CB34" s="19">
        <f t="shared" si="97"/>
        <v>0.0036777363785080583</v>
      </c>
      <c r="CC34" s="19">
        <f t="shared" si="98"/>
        <v>0.9605234349927219</v>
      </c>
      <c r="CD34" s="23"/>
      <c r="CE34" s="18">
        <f t="shared" si="99"/>
        <v>5.1847886726197724E-05</v>
      </c>
      <c r="CF34" s="18">
        <f t="shared" si="155"/>
        <v>0.0013250151807949811</v>
      </c>
      <c r="CG34" s="18">
        <f t="shared" si="184"/>
        <v>3.052447888570677E-13</v>
      </c>
      <c r="CH34" s="18">
        <f t="shared" si="156"/>
        <v>2.79770654146649E-13</v>
      </c>
      <c r="CI34" s="18">
        <f t="shared" si="100"/>
        <v>1.5826297236423388E-17</v>
      </c>
      <c r="CJ34" s="18">
        <f t="shared" si="157"/>
        <v>3.7070036388525225E-16</v>
      </c>
      <c r="CK34" s="18">
        <f t="shared" si="158"/>
        <v>3.8652666112167565E-16</v>
      </c>
      <c r="CL34" s="19">
        <f t="shared" si="136"/>
        <v>0.04094490452611079</v>
      </c>
      <c r="CM34" s="19">
        <f t="shared" si="101"/>
        <v>0.9590550954738891</v>
      </c>
      <c r="CN34" s="19">
        <f t="shared" si="26"/>
        <v>0</v>
      </c>
      <c r="CO34" s="19">
        <f t="shared" si="27"/>
        <v>0.04094490452611079</v>
      </c>
      <c r="CP34" s="19">
        <f t="shared" si="28"/>
        <v>0</v>
      </c>
      <c r="CQ34" s="19">
        <f t="shared" si="29"/>
        <v>0</v>
      </c>
      <c r="CR34" s="19">
        <f t="shared" si="30"/>
        <v>0.9590550954738891</v>
      </c>
      <c r="CS34" s="19">
        <f t="shared" si="31"/>
        <v>0</v>
      </c>
      <c r="CT34" s="19">
        <f t="shared" si="102"/>
        <v>0.015746748164559777</v>
      </c>
      <c r="CU34" s="19">
        <f t="shared" si="103"/>
        <v>0.02519815636155101</v>
      </c>
      <c r="CV34" s="19">
        <f t="shared" si="104"/>
        <v>0.003830790266489609</v>
      </c>
      <c r="CW34" s="19">
        <f t="shared" si="105"/>
        <v>0.9552243052073994</v>
      </c>
      <c r="CX34" s="23"/>
      <c r="CY34" s="18">
        <f t="shared" si="106"/>
        <v>5.402794112397119E-05</v>
      </c>
      <c r="CZ34" s="18">
        <f t="shared" si="159"/>
        <v>0.0013748455920524925</v>
      </c>
      <c r="DA34" s="18">
        <f t="shared" si="185"/>
        <v>3.4342150286509446E-13</v>
      </c>
      <c r="DB34" s="18">
        <f t="shared" si="160"/>
        <v>2.920444030031432E-13</v>
      </c>
      <c r="DC34" s="18">
        <f t="shared" si="107"/>
        <v>1.855435673750103E-17</v>
      </c>
      <c r="DD34" s="18">
        <f t="shared" si="161"/>
        <v>4.015159601524731E-16</v>
      </c>
      <c r="DE34" s="18">
        <f t="shared" si="162"/>
        <v>4.2007031688997414E-16</v>
      </c>
      <c r="DF34" s="19">
        <f t="shared" si="137"/>
        <v>0.04416964491771227</v>
      </c>
      <c r="DG34" s="19">
        <f t="shared" si="108"/>
        <v>0.9558303550822878</v>
      </c>
      <c r="DH34" s="19">
        <f t="shared" si="32"/>
        <v>0</v>
      </c>
      <c r="DI34" s="19">
        <f t="shared" si="33"/>
        <v>0.04416964491771227</v>
      </c>
      <c r="DJ34" s="19">
        <f t="shared" si="34"/>
        <v>0</v>
      </c>
      <c r="DK34" s="19">
        <f t="shared" si="35"/>
        <v>0</v>
      </c>
      <c r="DL34" s="19">
        <f t="shared" si="36"/>
        <v>0.9558303550822878</v>
      </c>
      <c r="DM34" s="19">
        <f t="shared" si="37"/>
        <v>0</v>
      </c>
      <c r="DN34" s="19">
        <f t="shared" si="109"/>
        <v>0.017935628924918182</v>
      </c>
      <c r="DO34" s="19">
        <f t="shared" si="110"/>
        <v>0.026234015992794082</v>
      </c>
      <c r="DP34" s="19">
        <f t="shared" si="111"/>
        <v>0.003971514695675704</v>
      </c>
      <c r="DQ34" s="19">
        <f t="shared" si="112"/>
        <v>0.9518588403866121</v>
      </c>
      <c r="DR34" s="23"/>
      <c r="DS34" s="18">
        <f t="shared" si="113"/>
        <v>5.535072610395163E-05</v>
      </c>
      <c r="DT34" s="18">
        <f t="shared" si="163"/>
        <v>0.0013989537866598491</v>
      </c>
      <c r="DU34" s="18">
        <f t="shared" si="186"/>
        <v>3.6222285543545674E-13</v>
      </c>
      <c r="DV34" s="18">
        <f t="shared" si="164"/>
        <v>2.9812149650082093E-13</v>
      </c>
      <c r="DW34" s="18">
        <f t="shared" si="114"/>
        <v>2.0049298059799232E-17</v>
      </c>
      <c r="DX34" s="18">
        <f t="shared" si="165"/>
        <v>4.170581964145244E-16</v>
      </c>
      <c r="DY34" s="18">
        <f t="shared" si="166"/>
        <v>4.3710749447432363E-16</v>
      </c>
      <c r="DZ34" s="19">
        <f t="shared" si="138"/>
        <v>0.045868117827425996</v>
      </c>
      <c r="EA34" s="19">
        <f t="shared" si="115"/>
        <v>0.9541318821725739</v>
      </c>
      <c r="EB34" s="19">
        <f t="shared" si="38"/>
        <v>0</v>
      </c>
      <c r="EC34" s="19">
        <f t="shared" si="39"/>
        <v>0.045868117827425996</v>
      </c>
      <c r="ED34" s="19">
        <f t="shared" si="40"/>
        <v>0</v>
      </c>
      <c r="EE34" s="19">
        <f t="shared" si="41"/>
        <v>0</v>
      </c>
      <c r="EF34" s="19">
        <f t="shared" si="42"/>
        <v>0.9541318821725739</v>
      </c>
      <c r="EG34" s="19">
        <f t="shared" si="43"/>
        <v>0</v>
      </c>
      <c r="EH34" s="19">
        <f t="shared" si="116"/>
        <v>0.019117054017910654</v>
      </c>
      <c r="EI34" s="19">
        <f t="shared" si="117"/>
        <v>0.026751063809515335</v>
      </c>
      <c r="EJ34" s="19">
        <f t="shared" si="118"/>
        <v>0.004058747941401511</v>
      </c>
      <c r="EK34" s="19">
        <f t="shared" si="119"/>
        <v>0.9500731342311726</v>
      </c>
      <c r="EL34" s="23"/>
      <c r="EM34" s="18">
        <f t="shared" si="120"/>
        <v>5.604170897599331E-05</v>
      </c>
      <c r="EN34" s="18">
        <f t="shared" si="167"/>
        <v>0.0014100059494670655</v>
      </c>
      <c r="EO34" s="18">
        <f t="shared" si="187"/>
        <v>3.709626025274651E-13</v>
      </c>
      <c r="EP34" s="18">
        <f t="shared" si="168"/>
        <v>3.0099177583890874E-13</v>
      </c>
      <c r="EQ34" s="18">
        <f t="shared" si="121"/>
        <v>2.078937821182128E-17</v>
      </c>
      <c r="ER34" s="18">
        <f t="shared" si="169"/>
        <v>4.244001946735187E-16</v>
      </c>
      <c r="ES34" s="18">
        <f t="shared" si="170"/>
        <v>4.451895728853399E-16</v>
      </c>
      <c r="ET34" s="19">
        <f t="shared" si="139"/>
        <v>0.04669781027682707</v>
      </c>
      <c r="EU34" s="19">
        <f t="shared" si="122"/>
        <v>0.953302189723173</v>
      </c>
      <c r="EV34" s="19">
        <f t="shared" si="44"/>
        <v>0</v>
      </c>
      <c r="EW34" s="19">
        <f t="shared" si="45"/>
        <v>0.04669781027682707</v>
      </c>
      <c r="EX34" s="19">
        <f t="shared" si="46"/>
        <v>0</v>
      </c>
      <c r="EY34" s="19">
        <f t="shared" si="47"/>
        <v>0</v>
      </c>
      <c r="EZ34" s="19">
        <f t="shared" si="48"/>
        <v>0.953302189723173</v>
      </c>
      <c r="FA34" s="19">
        <f t="shared" si="49"/>
        <v>0</v>
      </c>
      <c r="FB34" s="19">
        <f>EM33*EM$14*EO34*INDEX(EM$11:EM$13,$B34,1)/ES34</f>
        <v>0.01969763582233242</v>
      </c>
      <c r="FC34" s="19">
        <f>EN33*EN$14*EO34*INDEX(EM$11:EM$13,$B34,1)/ES34</f>
        <v>0.027000174454494652</v>
      </c>
      <c r="FD34" s="19">
        <f>EM33*EM$15*EP34*INDEX(EN$11:EN$13,$B34,1)/ES34</f>
        <v>0.004104991669820238</v>
      </c>
      <c r="FE34" s="19">
        <f>EN33*EN$15*EP34*INDEX(EN$11:EN$13,$B34,1)/ES34</f>
        <v>0.9491971980533526</v>
      </c>
      <c r="FF34" s="23"/>
      <c r="FG34" s="18">
        <f t="shared" si="123"/>
        <v>5.637702242174579E-05</v>
      </c>
      <c r="FH34" s="18">
        <f t="shared" si="171"/>
        <v>0.0014149715849240691</v>
      </c>
      <c r="FI34" s="18">
        <f t="shared" si="188"/>
        <v>3.7493968459623076E-13</v>
      </c>
      <c r="FJ34" s="18">
        <f t="shared" si="172"/>
        <v>3.0231707915394523E-13</v>
      </c>
      <c r="FK34" s="18">
        <f t="shared" si="124"/>
        <v>2.1137983005283997E-17</v>
      </c>
      <c r="FL34" s="18">
        <f t="shared" si="173"/>
        <v>4.2777007664007316E-16</v>
      </c>
      <c r="FM34" s="18">
        <f t="shared" si="174"/>
        <v>4.489080596453571E-16</v>
      </c>
      <c r="FN34" s="19">
        <f t="shared" si="140"/>
        <v>0.04708755512650689</v>
      </c>
      <c r="FO34" s="19">
        <f t="shared" si="125"/>
        <v>0.9529124448734932</v>
      </c>
      <c r="FP34" s="19">
        <f t="shared" si="50"/>
        <v>0</v>
      </c>
      <c r="FQ34" s="19">
        <f t="shared" si="51"/>
        <v>0.04708755512650689</v>
      </c>
      <c r="FR34" s="19">
        <f t="shared" si="52"/>
        <v>0</v>
      </c>
      <c r="FS34" s="19">
        <f t="shared" si="53"/>
        <v>0</v>
      </c>
      <c r="FT34" s="19">
        <f t="shared" si="54"/>
        <v>0.9529124448734932</v>
      </c>
      <c r="FU34" s="19">
        <f t="shared" si="55"/>
        <v>0</v>
      </c>
      <c r="FV34" s="19">
        <f>FG33*FG$14*FI34*INDEX(FG$11:FG$13,$B34,1)/FM34</f>
        <v>0.019970207670205062</v>
      </c>
      <c r="FW34" s="19">
        <f>FH33*FH$14*FI34*INDEX(FG$11:FG$13,$B34,1)/FM34</f>
        <v>0.027117347456301833</v>
      </c>
      <c r="FX34" s="19">
        <f>FG33*FG$15*FJ34*INDEX(FH$11:FH$13,$B34,1)/FM34</f>
        <v>0.004127707385601146</v>
      </c>
      <c r="FY34" s="19">
        <f>FH33*FH$15*FJ34*INDEX(FH$11:FH$13,$B34,1)/FM34</f>
        <v>0.948784737487892</v>
      </c>
      <c r="FZ34" s="23"/>
      <c r="GA34" s="18">
        <f t="shared" si="126"/>
        <v>5.653371122884884E-05</v>
      </c>
      <c r="GB34" s="18">
        <f t="shared" si="175"/>
        <v>0.0014171903869006793</v>
      </c>
      <c r="GC34" s="18">
        <f t="shared" si="189"/>
        <v>3.767344692011281E-13</v>
      </c>
      <c r="GD34" s="18">
        <f t="shared" si="176"/>
        <v>3.0292164640441706E-13</v>
      </c>
      <c r="GE34" s="18">
        <f t="shared" si="127"/>
        <v>2.1298197691770222E-17</v>
      </c>
      <c r="GF34" s="18">
        <f t="shared" si="177"/>
        <v>4.2929764526846655E-16</v>
      </c>
      <c r="GG34" s="18">
        <f t="shared" si="178"/>
        <v>4.505958429602368E-16</v>
      </c>
      <c r="GH34" s="19">
        <f t="shared" si="141"/>
        <v>0.04726674252440829</v>
      </c>
      <c r="GI34" s="19">
        <f t="shared" si="128"/>
        <v>0.9527332574755917</v>
      </c>
      <c r="GJ34" s="19">
        <f t="shared" si="56"/>
        <v>0</v>
      </c>
      <c r="GK34" s="19">
        <f t="shared" si="57"/>
        <v>0.04726674252440829</v>
      </c>
      <c r="GL34" s="19">
        <f t="shared" si="58"/>
        <v>0</v>
      </c>
      <c r="GM34" s="19">
        <f t="shared" si="59"/>
        <v>0</v>
      </c>
      <c r="GN34" s="19">
        <f t="shared" si="60"/>
        <v>0.9527332574755917</v>
      </c>
      <c r="GO34" s="19">
        <f t="shared" si="61"/>
        <v>0</v>
      </c>
      <c r="GP34" s="19">
        <f>GA33*GA$14*GC34*INDEX(GA$11:GA$13,$B34,1)/GG34</f>
        <v>0.020095298669388098</v>
      </c>
      <c r="GQ34" s="19">
        <f>GB33*GB$14*GC34*INDEX(GA$11:GA$13,$B34,1)/GG34</f>
        <v>0.02717144385502019</v>
      </c>
      <c r="GR34" s="19">
        <f>GA33*GA$15*GD34*INDEX(GB$11:GB$13,$B34,1)/GG34</f>
        <v>0.004138428746568641</v>
      </c>
      <c r="GS34" s="19">
        <f>GB33*GB$15*GD34*INDEX(GB$11:GB$13,$B34,1)/GG34</f>
        <v>0.9485948287290232</v>
      </c>
      <c r="GT34" s="23"/>
      <c r="GU34" s="18">
        <f>(GU33*GU$14+GV33*GV$14)*INDEX(GU$11:GU$13,$B34,1)</f>
        <v>5.6605514798504746E-05</v>
      </c>
      <c r="GV34" s="18">
        <f>(GU33*GU$15+GV33*GV$15)*INDEX(GV$11:GV$13,$B34,1)</f>
        <v>0.0014181815557583275</v>
      </c>
      <c r="GW34" s="18">
        <f>GU$14*GW35*INDEX(GU$11:GU$13,$B35,1)+GU$15*GX35*INDEX(GV$11:GV$13,$B35,1)</f>
        <v>3.775416808770631E-13</v>
      </c>
      <c r="GX34" s="18">
        <f>GV$14*GW35*INDEX(GU$11:GU$13,$B35,1)+GV$15*GX35*INDEX(GV$11:GV$13,$B35,1)</f>
        <v>3.0319555301947946E-13</v>
      </c>
      <c r="GY34" s="18">
        <f t="shared" si="129"/>
        <v>2.137094120393895E-17</v>
      </c>
      <c r="GZ34" s="18">
        <f t="shared" si="179"/>
        <v>4.2998634108017183E-16</v>
      </c>
      <c r="HA34" s="18">
        <f t="shared" si="180"/>
        <v>4.513572822841108E-16</v>
      </c>
      <c r="HB34" s="19">
        <f t="shared" si="142"/>
        <v>0.047348169715553244</v>
      </c>
      <c r="HC34" s="19">
        <f t="shared" si="130"/>
        <v>0.9526518302844468</v>
      </c>
      <c r="HD34" s="19">
        <f t="shared" si="62"/>
        <v>0</v>
      </c>
      <c r="HE34" s="19">
        <f t="shared" si="63"/>
        <v>0.047348169715553244</v>
      </c>
      <c r="HF34" s="19">
        <f t="shared" si="64"/>
        <v>0</v>
      </c>
      <c r="HG34" s="19">
        <f t="shared" si="65"/>
        <v>0</v>
      </c>
      <c r="HH34" s="19">
        <f t="shared" si="66"/>
        <v>0.9526518302844468</v>
      </c>
      <c r="HI34" s="19">
        <f t="shared" si="67"/>
        <v>0</v>
      </c>
      <c r="HJ34" s="19">
        <f>GU33*GU$14*GW34*INDEX(GU$11:GU$13,$B34,1)/HA34</f>
        <v>0.02015205904562824</v>
      </c>
      <c r="HK34" s="19">
        <f>GV33*GV$14*GW34*INDEX(GU$11:GU$13,$B34,1)/HA34</f>
        <v>0.02719611066992501</v>
      </c>
      <c r="HL34" s="19">
        <f>GU33*GU$15*GX34*INDEX(GV$11:GV$13,$B34,1)/HA34</f>
        <v>0.004143379693791469</v>
      </c>
      <c r="HM34" s="19">
        <f>GV33*GV$15*GX34*INDEX(GV$11:GV$13,$B34,1)/HA34</f>
        <v>0.9485084505906554</v>
      </c>
      <c r="HN34" s="27" t="s">
        <v>14</v>
      </c>
      <c r="HO34" s="68">
        <v>0.8</v>
      </c>
      <c r="HP34" s="68">
        <v>0.1</v>
      </c>
      <c r="HQ34" s="68">
        <v>0.5</v>
      </c>
      <c r="HR34" s="2"/>
      <c r="HS34" s="2"/>
      <c r="HT34" s="2"/>
      <c r="HU34" s="2"/>
      <c r="HV34" s="2"/>
      <c r="HW34" s="2"/>
    </row>
    <row r="35" spans="1:231" ht="12.75">
      <c r="A35">
        <v>9</v>
      </c>
      <c r="B35" s="22">
        <v>2</v>
      </c>
      <c r="C35" s="18">
        <f t="shared" si="68"/>
        <v>2.2589439883200014E-06</v>
      </c>
      <c r="D35" s="18">
        <f t="shared" si="131"/>
        <v>7.958897071200003E-06</v>
      </c>
      <c r="E35" s="18">
        <f t="shared" si="132"/>
        <v>3.578429619502372E-14</v>
      </c>
      <c r="F35" s="18">
        <f t="shared" si="1"/>
        <v>1.0452726836657802E-13</v>
      </c>
      <c r="G35" s="18">
        <f t="shared" si="69"/>
        <v>8.083472076601114E-20</v>
      </c>
      <c r="H35" s="18">
        <f t="shared" si="70"/>
        <v>8.3192177006329455E-19</v>
      </c>
      <c r="I35" s="18">
        <f t="shared" si="71"/>
        <v>9.127564908293057E-19</v>
      </c>
      <c r="J35" s="19">
        <f t="shared" si="72"/>
        <v>0.08856110208821075</v>
      </c>
      <c r="K35" s="19">
        <f t="shared" si="73"/>
        <v>0.9114388979117892</v>
      </c>
      <c r="L35" s="19">
        <f t="shared" si="2"/>
        <v>0</v>
      </c>
      <c r="M35" s="19">
        <f t="shared" si="3"/>
        <v>0.08856110208821075</v>
      </c>
      <c r="N35" s="19">
        <f t="shared" si="4"/>
        <v>0</v>
      </c>
      <c r="O35" s="19">
        <f t="shared" si="5"/>
        <v>0</v>
      </c>
      <c r="P35" s="19">
        <f t="shared" si="6"/>
        <v>0.9114388979117892</v>
      </c>
      <c r="Q35" s="19">
        <f t="shared" si="7"/>
        <v>0</v>
      </c>
      <c r="R35" s="19">
        <f t="shared" si="74"/>
        <v>0.050344516189603956</v>
      </c>
      <c r="S35" s="19">
        <f t="shared" si="75"/>
        <v>0.03821658589860679</v>
      </c>
      <c r="T35" s="19">
        <f t="shared" si="76"/>
        <v>0.018382276983514023</v>
      </c>
      <c r="U35" s="19">
        <f t="shared" si="77"/>
        <v>0.8930566209282752</v>
      </c>
      <c r="V35" s="23"/>
      <c r="W35" s="18">
        <f t="shared" si="78"/>
        <v>2.639626253601713E-05</v>
      </c>
      <c r="X35" s="18">
        <f t="shared" si="143"/>
        <v>0.0002851441294190351</v>
      </c>
      <c r="Y35" s="18">
        <f t="shared" si="181"/>
        <v>2.7836162133087345E-13</v>
      </c>
      <c r="Z35" s="18">
        <f t="shared" si="144"/>
        <v>3.6145415449396833E-13</v>
      </c>
      <c r="AA35" s="18">
        <f t="shared" si="79"/>
        <v>7.347706436601122E-18</v>
      </c>
      <c r="AB35" s="18">
        <f t="shared" si="145"/>
        <v>1.03066530208076E-16</v>
      </c>
      <c r="AC35" s="18">
        <f t="shared" si="146"/>
        <v>1.1041423664467712E-16</v>
      </c>
      <c r="AD35" s="19">
        <f t="shared" si="133"/>
        <v>0.06654673038447657</v>
      </c>
      <c r="AE35" s="19">
        <f t="shared" si="80"/>
        <v>0.9334532696155234</v>
      </c>
      <c r="AF35" s="19">
        <f t="shared" si="8"/>
        <v>0</v>
      </c>
      <c r="AG35" s="19">
        <f t="shared" si="9"/>
        <v>0.06654673038447657</v>
      </c>
      <c r="AH35" s="19">
        <f t="shared" si="10"/>
        <v>0</v>
      </c>
      <c r="AI35" s="19">
        <f t="shared" si="11"/>
        <v>0</v>
      </c>
      <c r="AJ35" s="19">
        <f t="shared" si="12"/>
        <v>0.9334532696155234</v>
      </c>
      <c r="AK35" s="19">
        <f t="shared" si="13"/>
        <v>0</v>
      </c>
      <c r="AL35" s="19">
        <f t="shared" si="81"/>
        <v>0.027338885469807145</v>
      </c>
      <c r="AM35" s="19">
        <f t="shared" si="82"/>
        <v>0.03920784491466943</v>
      </c>
      <c r="AN35" s="19">
        <f t="shared" si="83"/>
        <v>0.008580415697404406</v>
      </c>
      <c r="AO35" s="19">
        <f t="shared" si="84"/>
        <v>0.9248728539181192</v>
      </c>
      <c r="AP35" s="23"/>
      <c r="AQ35" s="18">
        <f t="shared" si="85"/>
        <v>2.176167189256526E-05</v>
      </c>
      <c r="AR35" s="18">
        <f t="shared" si="147"/>
        <v>0.00043483093666956687</v>
      </c>
      <c r="AS35" s="18">
        <f t="shared" si="182"/>
        <v>8.345422136968932E-13</v>
      </c>
      <c r="AT35" s="18">
        <f t="shared" si="148"/>
        <v>5.14719998335888E-13</v>
      </c>
      <c r="AU35" s="18">
        <f t="shared" si="86"/>
        <v>1.816103383496687E-17</v>
      </c>
      <c r="AV35" s="18">
        <f t="shared" si="149"/>
        <v>2.238161789989521E-16</v>
      </c>
      <c r="AW35" s="18">
        <f t="shared" si="150"/>
        <v>2.4197721283391895E-16</v>
      </c>
      <c r="AX35" s="19">
        <f t="shared" si="134"/>
        <v>0.0750526614563153</v>
      </c>
      <c r="AY35" s="19">
        <f t="shared" si="87"/>
        <v>0.9249473385436847</v>
      </c>
      <c r="AZ35" s="19">
        <f t="shared" si="14"/>
        <v>0</v>
      </c>
      <c r="BA35" s="19">
        <f t="shared" si="15"/>
        <v>0.0750526614563153</v>
      </c>
      <c r="BB35" s="19">
        <f t="shared" si="16"/>
        <v>0</v>
      </c>
      <c r="BC35" s="19">
        <f t="shared" si="17"/>
        <v>0</v>
      </c>
      <c r="BD35" s="19">
        <f t="shared" si="18"/>
        <v>0.9249473385436847</v>
      </c>
      <c r="BE35" s="19">
        <f t="shared" si="19"/>
        <v>0</v>
      </c>
      <c r="BF35" s="19">
        <f t="shared" si="88"/>
        <v>0.026449288790746605</v>
      </c>
      <c r="BG35" s="19">
        <f t="shared" si="89"/>
        <v>0.0486033726655687</v>
      </c>
      <c r="BH35" s="19">
        <f t="shared" si="90"/>
        <v>0.004574360856512252</v>
      </c>
      <c r="BI35" s="19">
        <f t="shared" si="91"/>
        <v>0.9203729776871724</v>
      </c>
      <c r="BJ35" s="23"/>
      <c r="BK35" s="18">
        <f t="shared" si="92"/>
        <v>2.0894632074216535E-05</v>
      </c>
      <c r="BL35" s="18">
        <f t="shared" si="151"/>
        <v>0.0005273669586945619</v>
      </c>
      <c r="BM35" s="18">
        <f t="shared" si="183"/>
        <v>1.5016763132429051E-12</v>
      </c>
      <c r="BN35" s="18">
        <f t="shared" si="152"/>
        <v>5.639618199683127E-13</v>
      </c>
      <c r="BO35" s="18">
        <f t="shared" si="93"/>
        <v>3.137697405977644E-17</v>
      </c>
      <c r="BP35" s="18">
        <f t="shared" si="153"/>
        <v>2.9741482981653916E-16</v>
      </c>
      <c r="BQ35" s="18">
        <f t="shared" si="154"/>
        <v>3.287918038763156E-16</v>
      </c>
      <c r="BR35" s="19">
        <f t="shared" si="135"/>
        <v>0.09543113207158832</v>
      </c>
      <c r="BS35" s="19">
        <f t="shared" si="94"/>
        <v>0.9045688679284116</v>
      </c>
      <c r="BT35" s="19">
        <f t="shared" si="20"/>
        <v>0</v>
      </c>
      <c r="BU35" s="19">
        <f t="shared" si="21"/>
        <v>0.09543113207158832</v>
      </c>
      <c r="BV35" s="19">
        <f t="shared" si="22"/>
        <v>0</v>
      </c>
      <c r="BW35" s="19">
        <f t="shared" si="23"/>
        <v>0</v>
      </c>
      <c r="BX35" s="19">
        <f t="shared" si="24"/>
        <v>0.9045688679284116</v>
      </c>
      <c r="BY35" s="19">
        <f t="shared" si="25"/>
        <v>0</v>
      </c>
      <c r="BZ35" s="19">
        <f t="shared" si="95"/>
        <v>0.03245377377322369</v>
      </c>
      <c r="CA35" s="19">
        <f t="shared" si="96"/>
        <v>0.06297735829836462</v>
      </c>
      <c r="CB35" s="19">
        <f t="shared" si="97"/>
        <v>0.0033450548555465837</v>
      </c>
      <c r="CC35" s="19">
        <f t="shared" si="98"/>
        <v>0.9012238130728651</v>
      </c>
      <c r="CD35" s="23"/>
      <c r="CE35" s="18">
        <f t="shared" si="99"/>
        <v>2.1455900381039505E-05</v>
      </c>
      <c r="CF35" s="18">
        <f t="shared" si="155"/>
        <v>0.0005883492764200751</v>
      </c>
      <c r="CG35" s="18">
        <f t="shared" si="184"/>
        <v>2.019834804584289E-12</v>
      </c>
      <c r="CH35" s="18">
        <f t="shared" si="156"/>
        <v>5.8330875981791E-13</v>
      </c>
      <c r="CI35" s="18">
        <f t="shared" si="100"/>
        <v>4.33373743533169E-17</v>
      </c>
      <c r="CJ35" s="18">
        <f t="shared" si="157"/>
        <v>3.4318928676835877E-16</v>
      </c>
      <c r="CK35" s="18">
        <f t="shared" si="158"/>
        <v>3.8652666112167565E-16</v>
      </c>
      <c r="CL35" s="19">
        <f t="shared" si="136"/>
        <v>0.11212001321604727</v>
      </c>
      <c r="CM35" s="19">
        <f t="shared" si="101"/>
        <v>0.8878799867839527</v>
      </c>
      <c r="CN35" s="19">
        <f t="shared" si="26"/>
        <v>0</v>
      </c>
      <c r="CO35" s="19">
        <f t="shared" si="27"/>
        <v>0.11212001321604727</v>
      </c>
      <c r="CP35" s="19">
        <f t="shared" si="28"/>
        <v>0</v>
      </c>
      <c r="CQ35" s="19">
        <f t="shared" si="29"/>
        <v>0</v>
      </c>
      <c r="CR35" s="19">
        <f t="shared" si="30"/>
        <v>0.8878799867839527</v>
      </c>
      <c r="CS35" s="19">
        <f t="shared" si="31"/>
        <v>0</v>
      </c>
      <c r="CT35" s="19">
        <f t="shared" si="102"/>
        <v>0.03802982400119136</v>
      </c>
      <c r="CU35" s="19">
        <f t="shared" si="103"/>
        <v>0.0740901892148559</v>
      </c>
      <c r="CV35" s="19">
        <f t="shared" si="104"/>
        <v>0.002915080524919421</v>
      </c>
      <c r="CW35" s="19">
        <f t="shared" si="105"/>
        <v>0.8849649062590333</v>
      </c>
      <c r="CX35" s="23"/>
      <c r="CY35" s="18">
        <f t="shared" si="106"/>
        <v>2.2090597863745077E-05</v>
      </c>
      <c r="CZ35" s="18">
        <f t="shared" si="159"/>
        <v>0.0006240275823878798</v>
      </c>
      <c r="DA35" s="18">
        <f t="shared" si="185"/>
        <v>2.3164576331727717E-12</v>
      </c>
      <c r="DB35" s="18">
        <f t="shared" si="160"/>
        <v>5.911571751933457E-13</v>
      </c>
      <c r="DC35" s="18">
        <f t="shared" si="107"/>
        <v>5.1171934042822405E-17</v>
      </c>
      <c r="DD35" s="18">
        <f t="shared" si="161"/>
        <v>3.688983828471518E-16</v>
      </c>
      <c r="DE35" s="18">
        <f t="shared" si="162"/>
        <v>4.200703168899742E-16</v>
      </c>
      <c r="DF35" s="19">
        <f t="shared" si="137"/>
        <v>0.12181754336197356</v>
      </c>
      <c r="DG35" s="19">
        <f t="shared" si="108"/>
        <v>0.8781824566380264</v>
      </c>
      <c r="DH35" s="19">
        <f t="shared" si="32"/>
        <v>0</v>
      </c>
      <c r="DI35" s="19">
        <f t="shared" si="33"/>
        <v>0.12181754336197356</v>
      </c>
      <c r="DJ35" s="19">
        <f t="shared" si="34"/>
        <v>0</v>
      </c>
      <c r="DK35" s="19">
        <f t="shared" si="35"/>
        <v>0</v>
      </c>
      <c r="DL35" s="19">
        <f t="shared" si="36"/>
        <v>0.8781824566380264</v>
      </c>
      <c r="DM35" s="19">
        <f t="shared" si="37"/>
        <v>0</v>
      </c>
      <c r="DN35" s="19">
        <f t="shared" si="109"/>
        <v>0.041417444458871716</v>
      </c>
      <c r="DO35" s="19">
        <f t="shared" si="110"/>
        <v>0.08040009890310183</v>
      </c>
      <c r="DP35" s="19">
        <f t="shared" si="111"/>
        <v>0.002752200458840546</v>
      </c>
      <c r="DQ35" s="19">
        <f t="shared" si="112"/>
        <v>0.8754302561791859</v>
      </c>
      <c r="DR35" s="23"/>
      <c r="DS35" s="18">
        <f t="shared" si="113"/>
        <v>2.250482574587302E-05</v>
      </c>
      <c r="DT35" s="18">
        <f t="shared" si="163"/>
        <v>0.0006422115953799567</v>
      </c>
      <c r="DU35" s="18">
        <f t="shared" si="186"/>
        <v>2.4613322921072063E-12</v>
      </c>
      <c r="DV35" s="18">
        <f t="shared" si="164"/>
        <v>5.943767488531926E-13</v>
      </c>
      <c r="DW35" s="18">
        <f t="shared" si="114"/>
        <v>5.5391854336562904E-17</v>
      </c>
      <c r="DX35" s="18">
        <f t="shared" si="165"/>
        <v>3.8171564013776067E-16</v>
      </c>
      <c r="DY35" s="18">
        <f t="shared" si="166"/>
        <v>4.371074944743236E-16</v>
      </c>
      <c r="DZ35" s="19">
        <f t="shared" si="138"/>
        <v>0.1267236435814914</v>
      </c>
      <c r="EA35" s="19">
        <f t="shared" si="115"/>
        <v>0.8732763564185085</v>
      </c>
      <c r="EB35" s="19">
        <f t="shared" si="38"/>
        <v>0</v>
      </c>
      <c r="EC35" s="19">
        <f t="shared" si="39"/>
        <v>0.1267236435814914</v>
      </c>
      <c r="ED35" s="19">
        <f t="shared" si="40"/>
        <v>0</v>
      </c>
      <c r="EE35" s="19">
        <f t="shared" si="41"/>
        <v>0</v>
      </c>
      <c r="EF35" s="19">
        <f t="shared" si="42"/>
        <v>0.8732763564185085</v>
      </c>
      <c r="EG35" s="19">
        <f t="shared" si="43"/>
        <v>0</v>
      </c>
      <c r="EH35" s="19">
        <f t="shared" si="116"/>
        <v>0.04317837051346962</v>
      </c>
      <c r="EI35" s="19">
        <f t="shared" si="117"/>
        <v>0.08354527306802179</v>
      </c>
      <c r="EJ35" s="19">
        <f t="shared" si="118"/>
        <v>0.0026897473139563762</v>
      </c>
      <c r="EK35" s="19">
        <f t="shared" si="119"/>
        <v>0.8705866091045521</v>
      </c>
      <c r="EL35" s="23"/>
      <c r="EM35" s="18">
        <f t="shared" si="120"/>
        <v>2.27284488247172E-05</v>
      </c>
      <c r="EN35" s="18">
        <f t="shared" si="167"/>
        <v>0.000650785477002694</v>
      </c>
      <c r="EO35" s="18">
        <f t="shared" si="187"/>
        <v>2.5279759781369363E-12</v>
      </c>
      <c r="EP35" s="18">
        <f t="shared" si="168"/>
        <v>5.957917223689597E-13</v>
      </c>
      <c r="EQ35" s="18">
        <f t="shared" si="121"/>
        <v>5.745697264919976E-17</v>
      </c>
      <c r="ER35" s="18">
        <f t="shared" si="169"/>
        <v>3.877326002361401E-16</v>
      </c>
      <c r="ES35" s="18">
        <f t="shared" si="170"/>
        <v>4.451895728853398E-16</v>
      </c>
      <c r="ET35" s="19">
        <f t="shared" si="139"/>
        <v>0.12906181130167216</v>
      </c>
      <c r="EU35" s="19">
        <f t="shared" si="122"/>
        <v>0.8709381886983278</v>
      </c>
      <c r="EV35" s="19">
        <f t="shared" si="44"/>
        <v>0</v>
      </c>
      <c r="EW35" s="19">
        <f t="shared" si="45"/>
        <v>0.12906181130167216</v>
      </c>
      <c r="EX35" s="19">
        <f t="shared" si="46"/>
        <v>0</v>
      </c>
      <c r="EY35" s="19">
        <f t="shared" si="47"/>
        <v>0</v>
      </c>
      <c r="EZ35" s="19">
        <f t="shared" si="48"/>
        <v>0.8709381886983278</v>
      </c>
      <c r="FA35" s="19">
        <f t="shared" si="49"/>
        <v>0</v>
      </c>
      <c r="FB35" s="19">
        <f>EM34*EM$14*EO35*INDEX(EM$11:EM$13,$B35,1)/ES35</f>
        <v>0.04403237981083362</v>
      </c>
      <c r="FC35" s="19">
        <f>EN34*EN$14*EO35*INDEX(EM$11:EM$13,$B35,1)/ES35</f>
        <v>0.08502943149083855</v>
      </c>
      <c r="FD35" s="19">
        <f>EM34*EM$15*EP35*INDEX(EN$11:EN$13,$B35,1)/ES35</f>
        <v>0.002665430465993462</v>
      </c>
      <c r="FE35" s="19">
        <f>EN34*EN$15*EP35*INDEX(EN$11:EN$13,$B35,1)/ES35</f>
        <v>0.8682727582323344</v>
      </c>
      <c r="FF35" s="23"/>
      <c r="FG35" s="18">
        <f t="shared" si="123"/>
        <v>2.2838780964110655E-05</v>
      </c>
      <c r="FH35" s="18">
        <f t="shared" si="171"/>
        <v>0.0006546944041055685</v>
      </c>
      <c r="FI35" s="18">
        <f t="shared" si="188"/>
        <v>2.5580526487811598E-12</v>
      </c>
      <c r="FJ35" s="18">
        <f t="shared" si="172"/>
        <v>5.964389691686077E-13</v>
      </c>
      <c r="FK35" s="18">
        <f t="shared" si="124"/>
        <v>5.842280414017599E-17</v>
      </c>
      <c r="FL35" s="18">
        <f t="shared" si="173"/>
        <v>3.9048525550518113E-16</v>
      </c>
      <c r="FM35" s="18">
        <f t="shared" si="174"/>
        <v>4.489080596453571E-16</v>
      </c>
      <c r="FN35" s="19">
        <f t="shared" si="140"/>
        <v>0.1301442531157287</v>
      </c>
      <c r="FO35" s="19">
        <f t="shared" si="125"/>
        <v>0.8698557468842714</v>
      </c>
      <c r="FP35" s="19">
        <f t="shared" si="50"/>
        <v>0</v>
      </c>
      <c r="FQ35" s="19">
        <f t="shared" si="51"/>
        <v>0.1301442531157287</v>
      </c>
      <c r="FR35" s="19">
        <f t="shared" si="52"/>
        <v>0</v>
      </c>
      <c r="FS35" s="19">
        <f t="shared" si="53"/>
        <v>0</v>
      </c>
      <c r="FT35" s="19">
        <f t="shared" si="54"/>
        <v>0.8698557468842714</v>
      </c>
      <c r="FU35" s="19">
        <f t="shared" si="55"/>
        <v>0</v>
      </c>
      <c r="FV35" s="19">
        <f>FG34*FG$14*FI35*INDEX(FG$11:FG$13,$B35,1)/FM35</f>
        <v>0.04443187236128208</v>
      </c>
      <c r="FW35" s="19">
        <f>FH34*FH$14*FI35*INDEX(FG$11:FG$13,$B35,1)/FM35</f>
        <v>0.08571238075444663</v>
      </c>
      <c r="FX35" s="19">
        <f>FG34*FG$15*FJ35*INDEX(FH$11:FH$13,$B35,1)/FM35</f>
        <v>0.002655682765224803</v>
      </c>
      <c r="FY35" s="19">
        <f>FH34*FH$15*FJ35*INDEX(FH$11:FH$13,$B35,1)/FM35</f>
        <v>0.8672000641190465</v>
      </c>
      <c r="FZ35" s="23"/>
      <c r="GA35" s="18">
        <f t="shared" si="126"/>
        <v>2.2890778004848207E-05</v>
      </c>
      <c r="GB35" s="18">
        <f t="shared" si="175"/>
        <v>0.0006564545203908755</v>
      </c>
      <c r="GC35" s="18">
        <f t="shared" si="189"/>
        <v>2.571554289048297E-12</v>
      </c>
      <c r="GD35" s="18">
        <f t="shared" si="176"/>
        <v>5.967374013495511E-13</v>
      </c>
      <c r="GE35" s="18">
        <f t="shared" si="127"/>
        <v>5.886487835801983E-17</v>
      </c>
      <c r="GF35" s="18">
        <f t="shared" si="177"/>
        <v>3.917309646022169E-16</v>
      </c>
      <c r="GG35" s="18">
        <f t="shared" si="178"/>
        <v>4.505958429602368E-16</v>
      </c>
      <c r="GH35" s="19">
        <f t="shared" si="141"/>
        <v>0.13063786379230846</v>
      </c>
      <c r="GI35" s="19">
        <f t="shared" si="128"/>
        <v>0.8693621362076915</v>
      </c>
      <c r="GJ35" s="19">
        <f t="shared" si="56"/>
        <v>0</v>
      </c>
      <c r="GK35" s="19">
        <f t="shared" si="57"/>
        <v>0.13063786379230846</v>
      </c>
      <c r="GL35" s="19">
        <f t="shared" si="58"/>
        <v>0</v>
      </c>
      <c r="GM35" s="19">
        <f t="shared" si="59"/>
        <v>0</v>
      </c>
      <c r="GN35" s="19">
        <f t="shared" si="60"/>
        <v>0.8693621362076915</v>
      </c>
      <c r="GO35" s="19">
        <f t="shared" si="61"/>
        <v>0</v>
      </c>
      <c r="GP35" s="19">
        <f>GA34*GA$14*GC35*INDEX(GA$11:GA$13,$B35,1)/GG35</f>
        <v>0.04461509698690235</v>
      </c>
      <c r="GQ35" s="19">
        <f>GB34*GB$14*GC35*INDEX(GA$11:GA$13,$B35,1)/GG35</f>
        <v>0.0860227668054061</v>
      </c>
      <c r="GR35" s="19">
        <f>GA34*GA$15*GD35*INDEX(GB$11:GB$13,$B35,1)/GG35</f>
        <v>0.0026516455375059306</v>
      </c>
      <c r="GS35" s="19">
        <f>GB34*GB$15*GD35*INDEX(GB$11:GB$13,$B35,1)/GG35</f>
        <v>0.8667104906701856</v>
      </c>
      <c r="GT35" s="23"/>
      <c r="GU35" s="18">
        <f>(GU34*GU$14+GV34*GV$14)*INDEX(GU$11:GU$13,$B35,1)</f>
        <v>2.291470919972085E-05</v>
      </c>
      <c r="GV35" s="18">
        <f>(GU34*GU$15+GV34*GV$15)*INDEX(GV$11:GV$13,$B35,1)</f>
        <v>0.0006572440479150054</v>
      </c>
      <c r="GW35" s="18">
        <f>GU$14*GW36*INDEX(GU$11:GU$13,$B36,1)+GU$15*GX36*INDEX(GV$11:GV$13,$B36,1)</f>
        <v>2.5776086289539055E-12</v>
      </c>
      <c r="GX35" s="18">
        <f>GV$14*GW36*INDEX(GU$11:GU$13,$B36,1)+GV$15*GX36*INDEX(GV$11:GV$13,$B36,1)</f>
        <v>5.968743746944849E-13</v>
      </c>
      <c r="GY35" s="18">
        <f t="shared" si="129"/>
        <v>5.90651521631699E-17</v>
      </c>
      <c r="GZ35" s="18">
        <f t="shared" si="179"/>
        <v>3.922921301209409E-16</v>
      </c>
      <c r="HA35" s="18">
        <f t="shared" si="180"/>
        <v>4.513572822841108E-16</v>
      </c>
      <c r="HB35" s="19">
        <f t="shared" si="142"/>
        <v>0.13086119241118355</v>
      </c>
      <c r="HC35" s="19">
        <f t="shared" si="130"/>
        <v>0.8691388075888166</v>
      </c>
      <c r="HD35" s="19">
        <f t="shared" si="62"/>
        <v>0</v>
      </c>
      <c r="HE35" s="19">
        <f t="shared" si="63"/>
        <v>0.13086119241118355</v>
      </c>
      <c r="HF35" s="19">
        <f t="shared" si="64"/>
        <v>0</v>
      </c>
      <c r="HG35" s="19">
        <f t="shared" si="65"/>
        <v>0</v>
      </c>
      <c r="HH35" s="19">
        <f t="shared" si="66"/>
        <v>0.8691388075888166</v>
      </c>
      <c r="HI35" s="19">
        <f t="shared" si="67"/>
        <v>0</v>
      </c>
      <c r="HJ35" s="19">
        <f>GU34*GU$14*GW35*INDEX(GU$11:GU$13,$B35,1)/HA35</f>
        <v>0.04469824340440197</v>
      </c>
      <c r="HK35" s="19">
        <f>GV34*GV$14*GW35*INDEX(GU$11:GU$13,$B35,1)/HA35</f>
        <v>0.08616294900678156</v>
      </c>
      <c r="HL35" s="19">
        <f>GU34*GU$15*GX35*INDEX(GV$11:GV$13,$B35,1)/HA35</f>
        <v>0.0026499263111512744</v>
      </c>
      <c r="HM35" s="19">
        <f>GV34*GV$15*GX35*INDEX(GV$11:GV$13,$B35,1)/HA35</f>
        <v>0.8664888812776652</v>
      </c>
      <c r="HN35" s="28" t="s">
        <v>15</v>
      </c>
      <c r="HO35" s="69">
        <v>0.1</v>
      </c>
      <c r="HP35" s="69">
        <v>0.8</v>
      </c>
      <c r="HQ35" s="69">
        <v>0.5</v>
      </c>
      <c r="HR35" s="2"/>
      <c r="HS35" s="2"/>
      <c r="HT35" s="2"/>
      <c r="HU35" s="2"/>
      <c r="HV35" s="2"/>
      <c r="HW35" s="2"/>
    </row>
    <row r="36" spans="1:231" ht="13.5" thickBot="1">
      <c r="A36">
        <v>10</v>
      </c>
      <c r="B36" s="22">
        <v>3</v>
      </c>
      <c r="C36" s="18">
        <f t="shared" si="68"/>
        <v>2.603044897776002E-07</v>
      </c>
      <c r="D36" s="18">
        <f t="shared" si="131"/>
        <v>4.615108439054401E-06</v>
      </c>
      <c r="E36" s="18">
        <f t="shared" si="132"/>
        <v>2.884874622120821E-13</v>
      </c>
      <c r="F36" s="18">
        <f t="shared" si="1"/>
        <v>1.8150427454367358E-13</v>
      </c>
      <c r="G36" s="18">
        <f t="shared" si="69"/>
        <v>7.509458165835074E-20</v>
      </c>
      <c r="H36" s="18">
        <f t="shared" si="70"/>
        <v>8.3766190917095495E-19</v>
      </c>
      <c r="I36" s="18">
        <f t="shared" si="71"/>
        <v>9.127564908293057E-19</v>
      </c>
      <c r="J36" s="19">
        <f t="shared" si="72"/>
        <v>0.08227230637398354</v>
      </c>
      <c r="K36" s="19">
        <f t="shared" si="73"/>
        <v>0.9177276936260165</v>
      </c>
      <c r="L36" s="19">
        <f t="shared" si="2"/>
        <v>0</v>
      </c>
      <c r="M36" s="19">
        <f t="shared" si="3"/>
        <v>0</v>
      </c>
      <c r="N36" s="19">
        <f t="shared" si="4"/>
        <v>0.08227230637398354</v>
      </c>
      <c r="O36" s="19">
        <f t="shared" si="5"/>
        <v>0</v>
      </c>
      <c r="P36" s="19">
        <f t="shared" si="6"/>
        <v>0</v>
      </c>
      <c r="Q36" s="19">
        <f t="shared" si="7"/>
        <v>0.9177276936260165</v>
      </c>
      <c r="R36" s="19">
        <f t="shared" si="74"/>
        <v>0.057117272790036734</v>
      </c>
      <c r="S36" s="19">
        <f t="shared" si="75"/>
        <v>0.025155033583946808</v>
      </c>
      <c r="T36" s="19">
        <f t="shared" si="76"/>
        <v>0.031443829298174006</v>
      </c>
      <c r="U36" s="19">
        <f t="shared" si="77"/>
        <v>0.8862838643278425</v>
      </c>
      <c r="V36" s="23"/>
      <c r="W36" s="18">
        <f t="shared" si="78"/>
        <v>5.18125356068494E-06</v>
      </c>
      <c r="X36" s="18">
        <f t="shared" si="143"/>
        <v>0.00012891362041334492</v>
      </c>
      <c r="Y36" s="18">
        <f t="shared" si="181"/>
        <v>2.574194187561868E-12</v>
      </c>
      <c r="Z36" s="18">
        <f t="shared" si="144"/>
        <v>7.530366731863852E-13</v>
      </c>
      <c r="AA36" s="18">
        <f t="shared" si="79"/>
        <v>1.3337552800199404E-17</v>
      </c>
      <c r="AB36" s="18">
        <f t="shared" si="145"/>
        <v>9.707668384447773E-17</v>
      </c>
      <c r="AC36" s="18">
        <f t="shared" si="146"/>
        <v>1.1041423664467712E-16</v>
      </c>
      <c r="AD36" s="19">
        <f t="shared" si="133"/>
        <v>0.12079558945936329</v>
      </c>
      <c r="AE36" s="19">
        <f t="shared" si="80"/>
        <v>0.8792044105406368</v>
      </c>
      <c r="AF36" s="19">
        <f t="shared" si="8"/>
        <v>0</v>
      </c>
      <c r="AG36" s="19">
        <f t="shared" si="9"/>
        <v>0</v>
      </c>
      <c r="AH36" s="19">
        <f t="shared" si="10"/>
        <v>0.12079558945936329</v>
      </c>
      <c r="AI36" s="19">
        <f t="shared" si="11"/>
        <v>0</v>
      </c>
      <c r="AJ36" s="19">
        <f t="shared" si="12"/>
        <v>0</v>
      </c>
      <c r="AK36" s="19">
        <f t="shared" si="13"/>
        <v>0.8792044105406368</v>
      </c>
      <c r="AL36" s="19">
        <f t="shared" si="81"/>
        <v>0.056414471009791044</v>
      </c>
      <c r="AM36" s="19">
        <f t="shared" si="82"/>
        <v>0.06438111844957226</v>
      </c>
      <c r="AN36" s="19">
        <f t="shared" si="83"/>
        <v>0.010132259374685513</v>
      </c>
      <c r="AO36" s="19">
        <f t="shared" si="84"/>
        <v>0.8690721511659513</v>
      </c>
      <c r="AP36" s="23"/>
      <c r="AQ36" s="18">
        <f t="shared" si="85"/>
        <v>6.975669940966511E-06</v>
      </c>
      <c r="AR36" s="18">
        <f t="shared" si="147"/>
        <v>0.00018871690493837357</v>
      </c>
      <c r="AS36" s="18">
        <f t="shared" si="182"/>
        <v>6.610704949094341E-12</v>
      </c>
      <c r="AT36" s="18">
        <f t="shared" si="148"/>
        <v>1.0378673659144792E-12</v>
      </c>
      <c r="AU36" s="18">
        <f t="shared" si="86"/>
        <v>4.611409580199594E-17</v>
      </c>
      <c r="AV36" s="18">
        <f t="shared" si="149"/>
        <v>1.9586311703192295E-16</v>
      </c>
      <c r="AW36" s="18">
        <f t="shared" si="150"/>
        <v>2.419772128339189E-16</v>
      </c>
      <c r="AX36" s="19">
        <f t="shared" si="134"/>
        <v>0.19057205950068676</v>
      </c>
      <c r="AY36" s="19">
        <f t="shared" si="87"/>
        <v>0.8094279404993131</v>
      </c>
      <c r="AZ36" s="19">
        <f t="shared" si="14"/>
        <v>0</v>
      </c>
      <c r="BA36" s="19">
        <f t="shared" si="15"/>
        <v>0</v>
      </c>
      <c r="BB36" s="19">
        <f t="shared" si="16"/>
        <v>0.19057205950068676</v>
      </c>
      <c r="BC36" s="19">
        <f t="shared" si="17"/>
        <v>0</v>
      </c>
      <c r="BD36" s="19">
        <f t="shared" si="18"/>
        <v>0</v>
      </c>
      <c r="BE36" s="19">
        <f t="shared" si="19"/>
        <v>0.8094279404993131</v>
      </c>
      <c r="BF36" s="19">
        <f t="shared" si="88"/>
        <v>0.07071449441367003</v>
      </c>
      <c r="BG36" s="19">
        <f t="shared" si="89"/>
        <v>0.11985756508701674</v>
      </c>
      <c r="BH36" s="19">
        <f t="shared" si="90"/>
        <v>0.0043381670426452835</v>
      </c>
      <c r="BI36" s="19">
        <f t="shared" si="91"/>
        <v>0.805089773456668</v>
      </c>
      <c r="BJ36" s="23"/>
      <c r="BK36" s="18">
        <f t="shared" si="92"/>
        <v>9.213249686713948E-06</v>
      </c>
      <c r="BL36" s="18">
        <f t="shared" si="151"/>
        <v>0.0002235601790486405</v>
      </c>
      <c r="BM36" s="18">
        <f t="shared" si="183"/>
        <v>9.804095591685924E-12</v>
      </c>
      <c r="BN36" s="18">
        <f t="shared" si="152"/>
        <v>1.0666668109342425E-12</v>
      </c>
      <c r="BO36" s="18">
        <f t="shared" si="93"/>
        <v>9.032758063861394E-17</v>
      </c>
      <c r="BP36" s="18">
        <f t="shared" si="153"/>
        <v>2.384642232377016E-16</v>
      </c>
      <c r="BQ36" s="18">
        <f t="shared" si="154"/>
        <v>3.2879180387631555E-16</v>
      </c>
      <c r="BR36" s="19">
        <f t="shared" si="135"/>
        <v>0.27472576741174864</v>
      </c>
      <c r="BS36" s="19">
        <f t="shared" si="94"/>
        <v>0.7252742325882514</v>
      </c>
      <c r="BT36" s="19">
        <f t="shared" si="20"/>
        <v>0</v>
      </c>
      <c r="BU36" s="19">
        <f t="shared" si="21"/>
        <v>0</v>
      </c>
      <c r="BV36" s="19">
        <f t="shared" si="22"/>
        <v>0.27472576741174864</v>
      </c>
      <c r="BW36" s="19">
        <f t="shared" si="23"/>
        <v>0</v>
      </c>
      <c r="BX36" s="19">
        <f t="shared" si="24"/>
        <v>0</v>
      </c>
      <c r="BY36" s="19">
        <f t="shared" si="25"/>
        <v>0.7252742325882514</v>
      </c>
      <c r="BZ36" s="19">
        <f t="shared" si="95"/>
        <v>0.09277718367451585</v>
      </c>
      <c r="CA36" s="19">
        <f t="shared" si="96"/>
        <v>0.18194858373723274</v>
      </c>
      <c r="CB36" s="19">
        <f t="shared" si="97"/>
        <v>0.0026539483970725035</v>
      </c>
      <c r="CC36" s="19">
        <f t="shared" si="98"/>
        <v>0.722620284191179</v>
      </c>
      <c r="CD36" s="23"/>
      <c r="CE36" s="18">
        <f t="shared" si="99"/>
        <v>1.1388265645421345E-05</v>
      </c>
      <c r="CF36" s="18">
        <f t="shared" si="155"/>
        <v>0.0002444159287137083</v>
      </c>
      <c r="CG36" s="18">
        <f t="shared" si="184"/>
        <v>1.1548647639545102E-11</v>
      </c>
      <c r="CH36" s="18">
        <f t="shared" si="156"/>
        <v>1.043334594840854E-12</v>
      </c>
      <c r="CI36" s="18">
        <f t="shared" si="100"/>
        <v>1.315190671645078E-16</v>
      </c>
      <c r="CJ36" s="18">
        <f t="shared" si="157"/>
        <v>2.550075939571679E-16</v>
      </c>
      <c r="CK36" s="18">
        <f t="shared" si="158"/>
        <v>3.865266611216757E-16</v>
      </c>
      <c r="CL36" s="19">
        <f t="shared" si="136"/>
        <v>0.34025872053132855</v>
      </c>
      <c r="CM36" s="19">
        <f t="shared" si="101"/>
        <v>0.6597412794686714</v>
      </c>
      <c r="CN36" s="19">
        <f t="shared" si="26"/>
        <v>0</v>
      </c>
      <c r="CO36" s="19">
        <f t="shared" si="27"/>
        <v>0</v>
      </c>
      <c r="CP36" s="19">
        <f t="shared" si="28"/>
        <v>0.34025872053132855</v>
      </c>
      <c r="CQ36" s="19">
        <f t="shared" si="29"/>
        <v>0</v>
      </c>
      <c r="CR36" s="19">
        <f t="shared" si="30"/>
        <v>0</v>
      </c>
      <c r="CS36" s="19">
        <f t="shared" si="31"/>
        <v>0.6597412794686714</v>
      </c>
      <c r="CT36" s="19">
        <f t="shared" si="102"/>
        <v>0.11010086463946354</v>
      </c>
      <c r="CU36" s="19">
        <f t="shared" si="103"/>
        <v>0.230157855891865</v>
      </c>
      <c r="CV36" s="19">
        <f t="shared" si="104"/>
        <v>0.002019148576583702</v>
      </c>
      <c r="CW36" s="19">
        <f t="shared" si="105"/>
        <v>0.6577221308920876</v>
      </c>
      <c r="CX36" s="23"/>
      <c r="CY36" s="18">
        <f t="shared" si="106"/>
        <v>1.2897379443755466E-05</v>
      </c>
      <c r="CZ36" s="18">
        <f t="shared" si="159"/>
        <v>0.0002556775621550608</v>
      </c>
      <c r="DA36" s="18">
        <f t="shared" si="185"/>
        <v>1.2337322169509436E-11</v>
      </c>
      <c r="DB36" s="18">
        <f t="shared" si="160"/>
        <v>1.0206260938599514E-12</v>
      </c>
      <c r="DC36" s="18">
        <f t="shared" si="107"/>
        <v>1.5911912534001958E-16</v>
      </c>
      <c r="DD36" s="18">
        <f t="shared" si="161"/>
        <v>2.609511915499546E-16</v>
      </c>
      <c r="DE36" s="18">
        <f t="shared" si="162"/>
        <v>4.200703168899742E-16</v>
      </c>
      <c r="DF36" s="19">
        <f t="shared" si="137"/>
        <v>0.37879164259467646</v>
      </c>
      <c r="DG36" s="19">
        <f t="shared" si="108"/>
        <v>0.6212083574053235</v>
      </c>
      <c r="DH36" s="19">
        <f t="shared" si="32"/>
        <v>0</v>
      </c>
      <c r="DI36" s="19">
        <f t="shared" si="33"/>
        <v>0</v>
      </c>
      <c r="DJ36" s="19">
        <f t="shared" si="34"/>
        <v>0.37879164259467646</v>
      </c>
      <c r="DK36" s="19">
        <f t="shared" si="35"/>
        <v>0</v>
      </c>
      <c r="DL36" s="19">
        <f t="shared" si="36"/>
        <v>0</v>
      </c>
      <c r="DM36" s="19">
        <f t="shared" si="37"/>
        <v>0.6212083574053235</v>
      </c>
      <c r="DN36" s="19">
        <f t="shared" si="109"/>
        <v>0.1200632315180057</v>
      </c>
      <c r="DO36" s="19">
        <f t="shared" si="110"/>
        <v>0.2587284110766707</v>
      </c>
      <c r="DP36" s="19">
        <f t="shared" si="111"/>
        <v>0.001754311843967889</v>
      </c>
      <c r="DQ36" s="19">
        <f t="shared" si="112"/>
        <v>0.6194540455613557</v>
      </c>
      <c r="DR36" s="23"/>
      <c r="DS36" s="18">
        <f t="shared" si="113"/>
        <v>1.3741091300817902E-05</v>
      </c>
      <c r="DT36" s="18">
        <f t="shared" si="163"/>
        <v>0.0002611308064989693</v>
      </c>
      <c r="DU36" s="18">
        <f t="shared" si="186"/>
        <v>1.267126938477559E-11</v>
      </c>
      <c r="DV36" s="18">
        <f t="shared" si="164"/>
        <v>1.0071214058839953E-12</v>
      </c>
      <c r="DW36" s="18">
        <f t="shared" si="114"/>
        <v>1.7411706951346007E-16</v>
      </c>
      <c r="DX36" s="18">
        <f t="shared" si="165"/>
        <v>2.629904249608635E-16</v>
      </c>
      <c r="DY36" s="18">
        <f t="shared" si="166"/>
        <v>4.371074944743236E-16</v>
      </c>
      <c r="DZ36" s="19">
        <f t="shared" si="138"/>
        <v>0.39833924541343685</v>
      </c>
      <c r="EA36" s="19">
        <f t="shared" si="115"/>
        <v>0.6016607545865632</v>
      </c>
      <c r="EB36" s="19">
        <f t="shared" si="38"/>
        <v>0</v>
      </c>
      <c r="EC36" s="19">
        <f t="shared" si="39"/>
        <v>0</v>
      </c>
      <c r="ED36" s="19">
        <f t="shared" si="40"/>
        <v>0.39833924541343685</v>
      </c>
      <c r="EE36" s="19">
        <f t="shared" si="41"/>
        <v>0</v>
      </c>
      <c r="EF36" s="19">
        <f t="shared" si="42"/>
        <v>0</v>
      </c>
      <c r="EG36" s="19">
        <f t="shared" si="43"/>
        <v>0.6016607545865632</v>
      </c>
      <c r="EH36" s="19">
        <f t="shared" si="116"/>
        <v>0.12508176148262523</v>
      </c>
      <c r="EI36" s="19">
        <f t="shared" si="117"/>
        <v>0.27325748393081156</v>
      </c>
      <c r="EJ36" s="19">
        <f t="shared" si="118"/>
        <v>0.001641882098866168</v>
      </c>
      <c r="EK36" s="19">
        <f t="shared" si="119"/>
        <v>0.600018872487697</v>
      </c>
      <c r="EL36" s="23"/>
      <c r="EM36" s="18">
        <f t="shared" si="120"/>
        <v>1.4161430436935114E-05</v>
      </c>
      <c r="EN36" s="18">
        <f t="shared" si="167"/>
        <v>0.0002636287526611088</v>
      </c>
      <c r="EO36" s="18">
        <f t="shared" si="187"/>
        <v>1.2813518556618552E-11</v>
      </c>
      <c r="EP36" s="18">
        <f t="shared" si="168"/>
        <v>1.0003909608920113E-12</v>
      </c>
      <c r="EQ36" s="18">
        <f t="shared" si="121"/>
        <v>1.8145775169193085E-16</v>
      </c>
      <c r="ER36" s="18">
        <f t="shared" si="169"/>
        <v>2.63731821193409E-16</v>
      </c>
      <c r="ES36" s="18">
        <f t="shared" si="170"/>
        <v>4.451895728853398E-16</v>
      </c>
      <c r="ET36" s="19">
        <f t="shared" si="139"/>
        <v>0.407596589731148</v>
      </c>
      <c r="EU36" s="19">
        <f t="shared" si="122"/>
        <v>0.5924034102688521</v>
      </c>
      <c r="EV36" s="19">
        <f t="shared" si="44"/>
        <v>0</v>
      </c>
      <c r="EW36" s="19">
        <f t="shared" si="45"/>
        <v>0</v>
      </c>
      <c r="EX36" s="19">
        <f t="shared" si="46"/>
        <v>0.407596589731148</v>
      </c>
      <c r="EY36" s="19">
        <f t="shared" si="47"/>
        <v>0</v>
      </c>
      <c r="EZ36" s="19">
        <f t="shared" si="48"/>
        <v>0</v>
      </c>
      <c r="FA36" s="19">
        <f t="shared" si="49"/>
        <v>0.5924034102688521</v>
      </c>
      <c r="FB36" s="19">
        <f>EM35*EM$14*EO36*INDEX(EM$11:EM$13,$B36,1)/ES36</f>
        <v>0.12746813416435718</v>
      </c>
      <c r="FC36" s="19">
        <f>EN35*EN$14*EO36*INDEX(EM$11:EM$13,$B36,1)/ES36</f>
        <v>0.2801284555667908</v>
      </c>
      <c r="FD36" s="19">
        <f>EM35*EM$15*EP36*INDEX(EN$11:EN$13,$B36,1)/ES36</f>
        <v>0.0015936771373149898</v>
      </c>
      <c r="FE36" s="19">
        <f>EN35*EN$15*EP36*INDEX(EN$11:EN$13,$B36,1)/ES36</f>
        <v>0.5908097331315372</v>
      </c>
      <c r="FF36" s="23"/>
      <c r="FG36" s="18">
        <f t="shared" si="123"/>
        <v>1.4359513640840587E-05</v>
      </c>
      <c r="FH36" s="18">
        <f t="shared" si="171"/>
        <v>0.0002647498877349577</v>
      </c>
      <c r="FI36" s="18">
        <f t="shared" si="188"/>
        <v>1.2875284666918587E-11</v>
      </c>
      <c r="FJ36" s="18">
        <f t="shared" si="172"/>
        <v>9.972628736498308E-13</v>
      </c>
      <c r="FK36" s="18">
        <f t="shared" si="124"/>
        <v>1.8488282580432311E-16</v>
      </c>
      <c r="FL36" s="18">
        <f t="shared" si="173"/>
        <v>2.64025233841034E-16</v>
      </c>
      <c r="FM36" s="18">
        <f t="shared" si="174"/>
        <v>4.489080596453571E-16</v>
      </c>
      <c r="FN36" s="19">
        <f t="shared" si="140"/>
        <v>0.41185009231151437</v>
      </c>
      <c r="FO36" s="19">
        <f t="shared" si="125"/>
        <v>0.5881499076884856</v>
      </c>
      <c r="FP36" s="19">
        <f t="shared" si="50"/>
        <v>0</v>
      </c>
      <c r="FQ36" s="19">
        <f t="shared" si="51"/>
        <v>0</v>
      </c>
      <c r="FR36" s="19">
        <f t="shared" si="52"/>
        <v>0.41185009231151437</v>
      </c>
      <c r="FS36" s="19">
        <f t="shared" si="53"/>
        <v>0</v>
      </c>
      <c r="FT36" s="19">
        <f t="shared" si="54"/>
        <v>0</v>
      </c>
      <c r="FU36" s="19">
        <f t="shared" si="55"/>
        <v>0.5881499076884856</v>
      </c>
      <c r="FV36" s="19">
        <f>FG35*FG$14*FI36*INDEX(FG$11:FG$13,$B36,1)/FM36</f>
        <v>0.12857149509341553</v>
      </c>
      <c r="FW36" s="19">
        <f>FH35*FH$14*FI36*INDEX(FG$11:FG$13,$B36,1)/FM36</f>
        <v>0.2832785972180988</v>
      </c>
      <c r="FX36" s="19">
        <f>FG35*FG$15*FJ36*INDEX(FH$11:FH$13,$B36,1)/FM36</f>
        <v>0.0015727580223131353</v>
      </c>
      <c r="FY36" s="19">
        <f>FH35*FH$15*FJ36*INDEX(FH$11:FH$13,$B36,1)/FM36</f>
        <v>0.5865771496661725</v>
      </c>
      <c r="FZ36" s="23"/>
      <c r="GA36" s="18">
        <f t="shared" si="126"/>
        <v>1.4450472022489064E-05</v>
      </c>
      <c r="GB36" s="18">
        <f t="shared" si="175"/>
        <v>0.0002652504247754296</v>
      </c>
      <c r="GC36" s="18">
        <f t="shared" si="189"/>
        <v>1.2902492391482655E-11</v>
      </c>
      <c r="GD36" s="18">
        <f t="shared" si="176"/>
        <v>9.95846614987992E-13</v>
      </c>
      <c r="GE36" s="18">
        <f t="shared" si="127"/>
        <v>1.864471053234981E-16</v>
      </c>
      <c r="GF36" s="18">
        <f t="shared" si="177"/>
        <v>2.641487376367386E-16</v>
      </c>
      <c r="GG36" s="18">
        <f t="shared" si="178"/>
        <v>4.505958429602367E-16</v>
      </c>
      <c r="GH36" s="19">
        <f t="shared" si="141"/>
        <v>0.41377901779700027</v>
      </c>
      <c r="GI36" s="19">
        <f t="shared" si="128"/>
        <v>0.5862209822029998</v>
      </c>
      <c r="GJ36" s="19">
        <f t="shared" si="56"/>
        <v>0</v>
      </c>
      <c r="GK36" s="19">
        <f t="shared" si="57"/>
        <v>0</v>
      </c>
      <c r="GL36" s="19">
        <f t="shared" si="58"/>
        <v>0.41377901779700027</v>
      </c>
      <c r="GM36" s="19">
        <f t="shared" si="59"/>
        <v>0</v>
      </c>
      <c r="GN36" s="19">
        <f t="shared" si="60"/>
        <v>0</v>
      </c>
      <c r="GO36" s="19">
        <f t="shared" si="61"/>
        <v>0.5862209822029998</v>
      </c>
      <c r="GP36" s="19">
        <f>GA35*GA$14*GC36*INDEX(GA$11:GA$13,$B36,1)/GG36</f>
        <v>0.12907428604315166</v>
      </c>
      <c r="GQ36" s="19">
        <f>GB35*GB$14*GC36*INDEX(GA$11:GA$13,$B36,1)/GG36</f>
        <v>0.28470473175384864</v>
      </c>
      <c r="GR36" s="19">
        <f>GA35*GA$15*GD36*INDEX(GB$11:GB$13,$B36,1)/GG36</f>
        <v>0.0015635777491568251</v>
      </c>
      <c r="GS36" s="19">
        <f>GB35*GB$15*GD36*INDEX(GB$11:GB$13,$B36,1)/GG36</f>
        <v>0.584657404453843</v>
      </c>
      <c r="GT36" s="23"/>
      <c r="GU36" s="18">
        <f>(GU35*GU$14+GV35*GV$14)*INDEX(GU$11:GU$13,$B36,1)</f>
        <v>1.4491740612230922E-05</v>
      </c>
      <c r="GV36" s="18">
        <f>(GU35*GU$15+GV35*GV$15)*INDEX(GV$11:GV$13,$B36,1)</f>
        <v>0.00026547389110147284</v>
      </c>
      <c r="GW36" s="18">
        <f>GU$14*GW37*INDEX(GU$11:GU$13,$B37,1)+GU$15*GX37*INDEX(GV$11:GV$13,$B37,1)</f>
        <v>1.2914580505943482E-11</v>
      </c>
      <c r="GX36" s="18">
        <f>GV$14*GW37*INDEX(GU$11:GU$13,$B37,1)+GV$15*GX37*INDEX(GV$11:GV$13,$B37,1)</f>
        <v>9.95210980560107E-13</v>
      </c>
      <c r="GY36" s="18">
        <f t="shared" si="129"/>
        <v>1.8715475080790692E-16</v>
      </c>
      <c r="GZ36" s="18">
        <f t="shared" si="179"/>
        <v>2.6420253147620386E-16</v>
      </c>
      <c r="HA36" s="18">
        <f t="shared" si="180"/>
        <v>4.513572822841108E-16</v>
      </c>
      <c r="HB36" s="19">
        <f t="shared" si="142"/>
        <v>0.41464878967013263</v>
      </c>
      <c r="HC36" s="19">
        <f t="shared" si="130"/>
        <v>0.5853512103298675</v>
      </c>
      <c r="HD36" s="19">
        <f t="shared" si="62"/>
        <v>0</v>
      </c>
      <c r="HE36" s="19">
        <f t="shared" si="63"/>
        <v>0</v>
      </c>
      <c r="HF36" s="19">
        <f t="shared" si="64"/>
        <v>0.41464878967013263</v>
      </c>
      <c r="HG36" s="19">
        <f t="shared" si="65"/>
        <v>0</v>
      </c>
      <c r="HH36" s="19">
        <f t="shared" si="66"/>
        <v>0</v>
      </c>
      <c r="HI36" s="19">
        <f t="shared" si="67"/>
        <v>0.5853512103298675</v>
      </c>
      <c r="HJ36" s="19">
        <f>GU35*GU$14*GW36*INDEX(GU$11:GU$13,$B36,1)/HA36</f>
        <v>0.12930167763963385</v>
      </c>
      <c r="HK36" s="19">
        <f>GV35*GV$14*GW36*INDEX(GU$11:GU$13,$B36,1)/HA36</f>
        <v>0.28534711203049873</v>
      </c>
      <c r="HL36" s="19">
        <f>GU35*GU$15*GX36*INDEX(GV$11:GV$13,$B36,1)/HA36</f>
        <v>0.0015595147715496774</v>
      </c>
      <c r="HM36" s="19">
        <f>GV35*GV$15*GX36*INDEX(GV$11:GV$13,$B36,1)/HA36</f>
        <v>0.5837916955583178</v>
      </c>
      <c r="HN36" s="29" t="s">
        <v>5</v>
      </c>
      <c r="HO36" s="70">
        <v>0.1</v>
      </c>
      <c r="HP36" s="70">
        <v>0.1</v>
      </c>
      <c r="HQ36" s="70">
        <v>0</v>
      </c>
      <c r="HR36" s="2"/>
      <c r="HS36" s="2"/>
      <c r="HT36" s="2"/>
      <c r="HU36" s="2"/>
      <c r="HV36" s="2"/>
      <c r="HW36" s="2"/>
    </row>
    <row r="37" spans="1:231" ht="13.5" thickTop="1">
      <c r="A37">
        <v>11</v>
      </c>
      <c r="B37" s="22">
        <v>1</v>
      </c>
      <c r="C37" s="18">
        <f t="shared" si="68"/>
        <v>4.688281050092642E-07</v>
      </c>
      <c r="D37" s="18">
        <f t="shared" si="131"/>
        <v>3.7181172002212814E-07</v>
      </c>
      <c r="E37" s="18">
        <f t="shared" si="132"/>
        <v>4.821758329145086E-13</v>
      </c>
      <c r="F37" s="18">
        <f t="shared" si="1"/>
        <v>1.8468995779957245E-12</v>
      </c>
      <c r="G37" s="18">
        <f t="shared" si="69"/>
        <v>2.260575820265727E-19</v>
      </c>
      <c r="H37" s="18">
        <f t="shared" si="70"/>
        <v>6.86698908802733E-19</v>
      </c>
      <c r="I37" s="18">
        <f t="shared" si="71"/>
        <v>9.127564908293057E-19</v>
      </c>
      <c r="J37" s="19">
        <f t="shared" si="72"/>
        <v>0.24766472142113494</v>
      </c>
      <c r="K37" s="19">
        <f t="shared" si="73"/>
        <v>0.7523352785788651</v>
      </c>
      <c r="L37" s="19">
        <f t="shared" si="2"/>
        <v>0.24766472142113494</v>
      </c>
      <c r="M37" s="19">
        <f t="shared" si="3"/>
        <v>0</v>
      </c>
      <c r="N37" s="19">
        <f t="shared" si="4"/>
        <v>0</v>
      </c>
      <c r="O37" s="19">
        <f t="shared" si="5"/>
        <v>0.7523352785788651</v>
      </c>
      <c r="P37" s="19">
        <f t="shared" si="6"/>
        <v>0</v>
      </c>
      <c r="Q37" s="19">
        <f t="shared" si="7"/>
        <v>0</v>
      </c>
      <c r="R37" s="19">
        <f t="shared" si="74"/>
        <v>0.07700522520665226</v>
      </c>
      <c r="S37" s="19">
        <f t="shared" si="75"/>
        <v>0.17065949621448265</v>
      </c>
      <c r="T37" s="19">
        <f t="shared" si="76"/>
        <v>0.00526708116733128</v>
      </c>
      <c r="U37" s="19">
        <f t="shared" si="77"/>
        <v>0.7470681974115337</v>
      </c>
      <c r="V37" s="23"/>
      <c r="W37" s="18">
        <f t="shared" si="78"/>
        <v>1.1138030540371709E-05</v>
      </c>
      <c r="X37" s="18">
        <f t="shared" si="143"/>
        <v>6.543254773439122E-06</v>
      </c>
      <c r="Y37" s="18">
        <f t="shared" si="181"/>
        <v>4.241415403054964E-12</v>
      </c>
      <c r="Z37" s="18">
        <f t="shared" si="144"/>
        <v>9.654709244623261E-12</v>
      </c>
      <c r="AA37" s="18">
        <f t="shared" si="79"/>
        <v>4.724101429362917E-17</v>
      </c>
      <c r="AB37" s="18">
        <f t="shared" si="145"/>
        <v>6.317322235104797E-17</v>
      </c>
      <c r="AC37" s="18">
        <f t="shared" si="146"/>
        <v>1.1041423664467715E-16</v>
      </c>
      <c r="AD37" s="19">
        <f t="shared" si="133"/>
        <v>0.42785256439035996</v>
      </c>
      <c r="AE37" s="19">
        <f t="shared" si="80"/>
        <v>0.57214743560964</v>
      </c>
      <c r="AF37" s="19">
        <f t="shared" si="8"/>
        <v>0.42785256439035996</v>
      </c>
      <c r="AG37" s="19">
        <f t="shared" si="9"/>
        <v>0</v>
      </c>
      <c r="AH37" s="19">
        <f t="shared" si="10"/>
        <v>0</v>
      </c>
      <c r="AI37" s="19">
        <f t="shared" si="11"/>
        <v>0.57214743560964</v>
      </c>
      <c r="AJ37" s="19">
        <f t="shared" si="12"/>
        <v>0</v>
      </c>
      <c r="AK37" s="19">
        <f t="shared" si="13"/>
        <v>0</v>
      </c>
      <c r="AL37" s="19">
        <f t="shared" si="81"/>
        <v>0.11791405595880619</v>
      </c>
      <c r="AM37" s="19">
        <f t="shared" si="82"/>
        <v>0.3099385084315537</v>
      </c>
      <c r="AN37" s="19">
        <f t="shared" si="83"/>
        <v>0.0028815335005570935</v>
      </c>
      <c r="AO37" s="19">
        <f t="shared" si="84"/>
        <v>0.569265902109083</v>
      </c>
      <c r="AP37" s="23"/>
      <c r="AQ37" s="18">
        <f t="shared" si="85"/>
        <v>1.4481730076242128E-05</v>
      </c>
      <c r="AR37" s="18">
        <f t="shared" si="147"/>
        <v>6.638097117014257E-06</v>
      </c>
      <c r="AS37" s="18">
        <f t="shared" si="182"/>
        <v>1.0409483769544044E-11</v>
      </c>
      <c r="AT37" s="18">
        <f t="shared" si="148"/>
        <v>1.374337811607566E-11</v>
      </c>
      <c r="AU37" s="18">
        <f t="shared" si="86"/>
        <v>1.5074733418356027E-16</v>
      </c>
      <c r="AV37" s="18">
        <f t="shared" si="149"/>
        <v>9.122987865035867E-17</v>
      </c>
      <c r="AW37" s="18">
        <f t="shared" si="150"/>
        <v>2.4197721283391895E-16</v>
      </c>
      <c r="AX37" s="19">
        <f t="shared" si="134"/>
        <v>0.6229815296162854</v>
      </c>
      <c r="AY37" s="19">
        <f t="shared" si="87"/>
        <v>0.3770184703837146</v>
      </c>
      <c r="AZ37" s="19">
        <f t="shared" si="14"/>
        <v>0.6229815296162854</v>
      </c>
      <c r="BA37" s="19">
        <f t="shared" si="15"/>
        <v>0</v>
      </c>
      <c r="BB37" s="19">
        <f t="shared" si="16"/>
        <v>0</v>
      </c>
      <c r="BC37" s="19">
        <f t="shared" si="17"/>
        <v>0.3770184703837146</v>
      </c>
      <c r="BD37" s="19">
        <f t="shared" si="18"/>
        <v>0</v>
      </c>
      <c r="BE37" s="19">
        <f t="shared" si="19"/>
        <v>0</v>
      </c>
      <c r="BF37" s="19">
        <f t="shared" si="88"/>
        <v>0.18907753550616815</v>
      </c>
      <c r="BG37" s="19">
        <f t="shared" si="89"/>
        <v>0.4339039941101172</v>
      </c>
      <c r="BH37" s="19">
        <f t="shared" si="90"/>
        <v>0.0014945239945186068</v>
      </c>
      <c r="BI37" s="19">
        <f t="shared" si="91"/>
        <v>0.37552394638919595</v>
      </c>
      <c r="BJ37" s="23"/>
      <c r="BK37" s="18">
        <f t="shared" si="92"/>
        <v>1.6644772679054557E-05</v>
      </c>
      <c r="BL37" s="18">
        <f t="shared" si="151"/>
        <v>5.1273564875172505E-06</v>
      </c>
      <c r="BM37" s="18">
        <f t="shared" si="183"/>
        <v>1.5613152372776092E-11</v>
      </c>
      <c r="BN37" s="18">
        <f t="shared" si="152"/>
        <v>1.344053841307721E-11</v>
      </c>
      <c r="BO37" s="18">
        <f t="shared" si="93"/>
        <v>2.5987737204829935E-16</v>
      </c>
      <c r="BP37" s="18">
        <f t="shared" si="153"/>
        <v>6.891443182801624E-17</v>
      </c>
      <c r="BQ37" s="18">
        <f t="shared" si="154"/>
        <v>3.287918038763156E-16</v>
      </c>
      <c r="BR37" s="19">
        <f t="shared" si="135"/>
        <v>0.7904010044789913</v>
      </c>
      <c r="BS37" s="19">
        <f t="shared" si="94"/>
        <v>0.2095989955210087</v>
      </c>
      <c r="BT37" s="19">
        <f t="shared" si="20"/>
        <v>0.7904010044789913</v>
      </c>
      <c r="BU37" s="19">
        <f t="shared" si="21"/>
        <v>0</v>
      </c>
      <c r="BV37" s="19">
        <f t="shared" si="22"/>
        <v>0</v>
      </c>
      <c r="BW37" s="19">
        <f t="shared" si="23"/>
        <v>0.2095989955210087</v>
      </c>
      <c r="BX37" s="19">
        <f t="shared" si="24"/>
        <v>0</v>
      </c>
      <c r="BY37" s="19">
        <f t="shared" si="25"/>
        <v>0</v>
      </c>
      <c r="BZ37" s="19">
        <f t="shared" si="95"/>
        <v>0.27392811772304027</v>
      </c>
      <c r="CA37" s="19">
        <f t="shared" si="96"/>
        <v>0.516472886755951</v>
      </c>
      <c r="CB37" s="19">
        <f t="shared" si="97"/>
        <v>0.0007976496887082968</v>
      </c>
      <c r="CC37" s="19">
        <f t="shared" si="98"/>
        <v>0.2088013458323004</v>
      </c>
      <c r="CD37" s="23"/>
      <c r="CE37" s="18">
        <f t="shared" si="99"/>
        <v>1.8452656172543756E-05</v>
      </c>
      <c r="CF37" s="18">
        <f t="shared" si="155"/>
        <v>3.210907318311302E-06</v>
      </c>
      <c r="CG37" s="18">
        <f t="shared" si="184"/>
        <v>1.8766255877258576E-11</v>
      </c>
      <c r="CH37" s="18">
        <f t="shared" si="156"/>
        <v>1.25320944466898E-11</v>
      </c>
      <c r="CI37" s="18">
        <f t="shared" si="100"/>
        <v>3.46287267349031E-16</v>
      </c>
      <c r="CJ37" s="18">
        <f t="shared" si="157"/>
        <v>4.02393937726447E-17</v>
      </c>
      <c r="CK37" s="18">
        <f t="shared" si="158"/>
        <v>3.865266611216757E-16</v>
      </c>
      <c r="CL37" s="19">
        <f t="shared" si="136"/>
        <v>0.8958949075960956</v>
      </c>
      <c r="CM37" s="19">
        <f t="shared" si="101"/>
        <v>0.10410509240390443</v>
      </c>
      <c r="CN37" s="19">
        <f t="shared" si="26"/>
        <v>0.8958949075960956</v>
      </c>
      <c r="CO37" s="19">
        <f t="shared" si="27"/>
        <v>0</v>
      </c>
      <c r="CP37" s="19">
        <f t="shared" si="28"/>
        <v>0</v>
      </c>
      <c r="CQ37" s="19">
        <f t="shared" si="29"/>
        <v>0.10410509240390443</v>
      </c>
      <c r="CR37" s="19">
        <f t="shared" si="30"/>
        <v>0</v>
      </c>
      <c r="CS37" s="19">
        <f t="shared" si="31"/>
        <v>0</v>
      </c>
      <c r="CT37" s="19">
        <f t="shared" si="102"/>
        <v>0.3398519829970932</v>
      </c>
      <c r="CU37" s="19">
        <f t="shared" si="103"/>
        <v>0.5560429245990025</v>
      </c>
      <c r="CV37" s="19">
        <f t="shared" si="104"/>
        <v>0.0004067375342353816</v>
      </c>
      <c r="CW37" s="19">
        <f t="shared" si="105"/>
        <v>0.10369835486966905</v>
      </c>
      <c r="CX37" s="23"/>
      <c r="CY37" s="18">
        <f t="shared" si="106"/>
        <v>1.9651944942070302E-05</v>
      </c>
      <c r="CZ37" s="18">
        <f t="shared" si="159"/>
        <v>1.7168995616579197E-06</v>
      </c>
      <c r="DA37" s="18">
        <f t="shared" si="185"/>
        <v>2.0330949060067472E-11</v>
      </c>
      <c r="DB37" s="18">
        <f t="shared" si="160"/>
        <v>1.195621794071038E-11</v>
      </c>
      <c r="DC37" s="18">
        <f t="shared" si="107"/>
        <v>3.9954269154848193E-16</v>
      </c>
      <c r="DD37" s="18">
        <f t="shared" si="161"/>
        <v>2.0527625341492207E-17</v>
      </c>
      <c r="DE37" s="18">
        <f t="shared" si="162"/>
        <v>4.2007031688997414E-16</v>
      </c>
      <c r="DF37" s="19">
        <f t="shared" si="137"/>
        <v>0.9511328829576196</v>
      </c>
      <c r="DG37" s="19">
        <f t="shared" si="108"/>
        <v>0.04886711704238044</v>
      </c>
      <c r="DH37" s="19">
        <f t="shared" si="32"/>
        <v>0.9511328829576196</v>
      </c>
      <c r="DI37" s="19">
        <f t="shared" si="33"/>
        <v>0</v>
      </c>
      <c r="DJ37" s="19">
        <f t="shared" si="34"/>
        <v>0</v>
      </c>
      <c r="DK37" s="19">
        <f t="shared" si="35"/>
        <v>0.04886711704238044</v>
      </c>
      <c r="DL37" s="19">
        <f t="shared" si="36"/>
        <v>0</v>
      </c>
      <c r="DM37" s="19">
        <f t="shared" si="37"/>
        <v>0</v>
      </c>
      <c r="DN37" s="19">
        <f t="shared" si="109"/>
        <v>0.3785952294694596</v>
      </c>
      <c r="DO37" s="19">
        <f t="shared" si="110"/>
        <v>0.57253765348816</v>
      </c>
      <c r="DP37" s="19">
        <f t="shared" si="111"/>
        <v>0.0001964131252169111</v>
      </c>
      <c r="DQ37" s="19">
        <f t="shared" si="112"/>
        <v>0.04867070391716353</v>
      </c>
      <c r="DR37" s="23"/>
      <c r="DS37" s="18">
        <f t="shared" si="113"/>
        <v>2.0309577799049486E-05</v>
      </c>
      <c r="DT37" s="18">
        <f t="shared" si="163"/>
        <v>8.377235922243938E-07</v>
      </c>
      <c r="DU37" s="18">
        <f t="shared" si="186"/>
        <v>2.1040797399449512E-11</v>
      </c>
      <c r="DV37" s="18">
        <f t="shared" si="164"/>
        <v>1.167184836015277E-11</v>
      </c>
      <c r="DW37" s="18">
        <f t="shared" si="114"/>
        <v>4.2732971173815796E-16</v>
      </c>
      <c r="DX37" s="18">
        <f t="shared" si="165"/>
        <v>9.777782736165579E-18</v>
      </c>
      <c r="DY37" s="18">
        <f t="shared" si="166"/>
        <v>4.3710749447432353E-16</v>
      </c>
      <c r="DZ37" s="19">
        <f t="shared" si="138"/>
        <v>0.9776307135892863</v>
      </c>
      <c r="EA37" s="19">
        <f t="shared" si="115"/>
        <v>0.022369286410713656</v>
      </c>
      <c r="EB37" s="19">
        <f t="shared" si="38"/>
        <v>0.9776307135892863</v>
      </c>
      <c r="EC37" s="19">
        <f t="shared" si="39"/>
        <v>0</v>
      </c>
      <c r="ED37" s="19">
        <f t="shared" si="40"/>
        <v>0</v>
      </c>
      <c r="EE37" s="19">
        <f t="shared" si="41"/>
        <v>0.022369286410713656</v>
      </c>
      <c r="EF37" s="19">
        <f t="shared" si="42"/>
        <v>0</v>
      </c>
      <c r="EG37" s="19">
        <f t="shared" si="43"/>
        <v>0</v>
      </c>
      <c r="EH37" s="19">
        <f t="shared" si="116"/>
        <v>0.39824770478189414</v>
      </c>
      <c r="EI37" s="19">
        <f t="shared" si="117"/>
        <v>0.5793830088073924</v>
      </c>
      <c r="EJ37" s="19">
        <f t="shared" si="118"/>
        <v>9.154063154278593E-05</v>
      </c>
      <c r="EK37" s="19">
        <f t="shared" si="119"/>
        <v>0.02227774577917087</v>
      </c>
      <c r="EL37" s="23"/>
      <c r="EM37" s="18">
        <f t="shared" si="120"/>
        <v>2.0634554404914737E-05</v>
      </c>
      <c r="EN37" s="18">
        <f t="shared" si="167"/>
        <v>3.906554041444118E-07</v>
      </c>
      <c r="EO37" s="18">
        <f t="shared" si="187"/>
        <v>2.1356428335711992E-11</v>
      </c>
      <c r="EP37" s="18">
        <f t="shared" si="168"/>
        <v>1.1542629257372855E-11</v>
      </c>
      <c r="EQ37" s="18">
        <f t="shared" si="121"/>
        <v>4.406803823879118E-16</v>
      </c>
      <c r="ER37" s="18">
        <f t="shared" si="169"/>
        <v>4.5091904974281046E-18</v>
      </c>
      <c r="ES37" s="18">
        <f t="shared" si="170"/>
        <v>4.451895728853399E-16</v>
      </c>
      <c r="ET37" s="19">
        <f t="shared" si="139"/>
        <v>0.9898713025370217</v>
      </c>
      <c r="EU37" s="19">
        <f t="shared" si="122"/>
        <v>0.010128697462978231</v>
      </c>
      <c r="EV37" s="19">
        <f t="shared" si="44"/>
        <v>0.9898713025370217</v>
      </c>
      <c r="EW37" s="19">
        <f t="shared" si="45"/>
        <v>0</v>
      </c>
      <c r="EX37" s="19">
        <f t="shared" si="46"/>
        <v>0</v>
      </c>
      <c r="EY37" s="19">
        <f t="shared" si="47"/>
        <v>0.010128697462978231</v>
      </c>
      <c r="EZ37" s="19">
        <f t="shared" si="48"/>
        <v>0</v>
      </c>
      <c r="FA37" s="19">
        <f t="shared" si="49"/>
        <v>0</v>
      </c>
      <c r="FB37" s="19">
        <f>EM36*EM$14*EO37*INDEX(EM$11:EM$13,$B37,1)/ES37</f>
        <v>0.40755474020173704</v>
      </c>
      <c r="FC37" s="19">
        <f>EN36*EN$14*EO37*INDEX(EM$11:EM$13,$B37,1)/ES37</f>
        <v>0.5823165623352846</v>
      </c>
      <c r="FD37" s="19">
        <f>EM36*EM$15*EP37*INDEX(EN$11:EN$13,$B37,1)/ES37</f>
        <v>4.184952941082802E-05</v>
      </c>
      <c r="FE37" s="19">
        <f>EN36*EN$15*EP37*INDEX(EN$11:EN$13,$B37,1)/ES37</f>
        <v>0.010086847933567403</v>
      </c>
      <c r="FF37" s="23"/>
      <c r="FG37" s="18">
        <f t="shared" si="123"/>
        <v>2.0787237194915625E-05</v>
      </c>
      <c r="FH37" s="18">
        <f t="shared" si="171"/>
        <v>1.7840237948141505E-07</v>
      </c>
      <c r="FI37" s="18">
        <f t="shared" si="188"/>
        <v>2.1496799181895728E-11</v>
      </c>
      <c r="FJ37" s="18">
        <f t="shared" si="172"/>
        <v>1.148525106996122E-11</v>
      </c>
      <c r="FK37" s="18">
        <f t="shared" si="124"/>
        <v>4.468590635255347E-16</v>
      </c>
      <c r="FL37" s="18">
        <f t="shared" si="173"/>
        <v>2.0489961198225497E-18</v>
      </c>
      <c r="FM37" s="18">
        <f t="shared" si="174"/>
        <v>4.489080596453572E-16</v>
      </c>
      <c r="FN37" s="19">
        <f t="shared" si="140"/>
        <v>0.9954355996160076</v>
      </c>
      <c r="FO37" s="19">
        <f t="shared" si="125"/>
        <v>0.004564400383992396</v>
      </c>
      <c r="FP37" s="19">
        <f t="shared" si="50"/>
        <v>0.9954355996160076</v>
      </c>
      <c r="FQ37" s="19">
        <f t="shared" si="51"/>
        <v>0</v>
      </c>
      <c r="FR37" s="19">
        <f t="shared" si="52"/>
        <v>0</v>
      </c>
      <c r="FS37" s="19">
        <f t="shared" si="53"/>
        <v>0.004564400383992396</v>
      </c>
      <c r="FT37" s="19">
        <f t="shared" si="54"/>
        <v>0</v>
      </c>
      <c r="FU37" s="19">
        <f t="shared" si="55"/>
        <v>0</v>
      </c>
      <c r="FV37" s="19">
        <f>FG36*FG$14*FI37*INDEX(FG$11:FG$13,$B37,1)/FM37</f>
        <v>0.41183114343556804</v>
      </c>
      <c r="FW37" s="19">
        <f>FH36*FH$14*FI37*INDEX(FG$11:FG$13,$B37,1)/FM37</f>
        <v>0.5836044561804394</v>
      </c>
      <c r="FX37" s="19">
        <f>FG36*FG$15*FJ37*INDEX(FH$11:FH$13,$B37,1)/FM37</f>
        <v>1.894887594621813E-05</v>
      </c>
      <c r="FY37" s="19">
        <f>FH36*FH$15*FJ37*INDEX(FH$11:FH$13,$B37,1)/FM37</f>
        <v>0.004545451508046178</v>
      </c>
      <c r="FZ37" s="23"/>
      <c r="GA37" s="18">
        <f t="shared" si="126"/>
        <v>2.0857285096518103E-05</v>
      </c>
      <c r="GB37" s="18">
        <f t="shared" si="175"/>
        <v>8.070619277895186E-08</v>
      </c>
      <c r="GC37" s="18">
        <f t="shared" si="189"/>
        <v>2.1559419719026074E-11</v>
      </c>
      <c r="GD37" s="18">
        <f t="shared" si="176"/>
        <v>1.1459831435103084E-11</v>
      </c>
      <c r="GE37" s="18">
        <f t="shared" si="127"/>
        <v>4.49670963595221E-16</v>
      </c>
      <c r="GF37" s="18">
        <f t="shared" si="177"/>
        <v>9.248793650157221E-19</v>
      </c>
      <c r="GG37" s="18">
        <f t="shared" si="178"/>
        <v>4.505958429602368E-16</v>
      </c>
      <c r="GH37" s="19">
        <f t="shared" si="141"/>
        <v>0.9979474303203961</v>
      </c>
      <c r="GI37" s="19">
        <f t="shared" si="128"/>
        <v>0.0020525696796038547</v>
      </c>
      <c r="GJ37" s="19">
        <f t="shared" si="56"/>
        <v>0.9979474303203961</v>
      </c>
      <c r="GK37" s="19">
        <f t="shared" si="57"/>
        <v>0</v>
      </c>
      <c r="GL37" s="19">
        <f t="shared" si="58"/>
        <v>0</v>
      </c>
      <c r="GM37" s="19">
        <f t="shared" si="59"/>
        <v>0.0020525696796038547</v>
      </c>
      <c r="GN37" s="19">
        <f t="shared" si="60"/>
        <v>0</v>
      </c>
      <c r="GO37" s="19">
        <f t="shared" si="61"/>
        <v>0</v>
      </c>
      <c r="GP37" s="19">
        <f>GA36*GA$14*GC37*INDEX(GA$11:GA$13,$B37,1)/GG37</f>
        <v>0.4137704774564739</v>
      </c>
      <c r="GQ37" s="19">
        <f>GB36*GB$14*GC37*INDEX(GA$11:GA$13,$B37,1)/GG37</f>
        <v>0.5841769528639221</v>
      </c>
      <c r="GR37" s="19">
        <f>GA36*GA$15*GD37*INDEX(GB$11:GB$13,$B37,1)/GG37</f>
        <v>8.540340526361631E-06</v>
      </c>
      <c r="GS37" s="19">
        <f>GB36*GB$15*GD37*INDEX(GB$11:GB$13,$B37,1)/GG37</f>
        <v>0.002044029339077493</v>
      </c>
      <c r="GT37" s="23"/>
      <c r="GU37" s="18">
        <f>(GU36*GU$14+GV36*GV$14)*INDEX(GU$11:GU$13,$B37,1)</f>
        <v>2.0889063140510394E-05</v>
      </c>
      <c r="GV37" s="18">
        <f>(GU36*GU$15+GV36*GV$15)*INDEX(GV$11:GV$13,$B37,1)</f>
        <v>3.635589390970263E-08</v>
      </c>
      <c r="GW37" s="18">
        <f>GU$14*GW38*INDEX(GU$11:GU$13,$B38,1)+GU$15*GX38*INDEX(GV$11:GV$13,$B38,1)</f>
        <v>2.1587423883969297E-11</v>
      </c>
      <c r="GX37" s="18">
        <f>GV$14*GW38*INDEX(GU$11:GU$13,$B38,1)+GV$15*GX38*INDEX(GV$11:GV$13,$B38,1)</f>
        <v>1.1448535193433904E-11</v>
      </c>
      <c r="GY37" s="18">
        <f t="shared" si="129"/>
        <v>4.509410605531968E-16</v>
      </c>
      <c r="GZ37" s="18">
        <f t="shared" si="179"/>
        <v>4.162217309139799E-19</v>
      </c>
      <c r="HA37" s="18">
        <f t="shared" si="180"/>
        <v>4.513572822841108E-16</v>
      </c>
      <c r="HB37" s="19">
        <f t="shared" si="142"/>
        <v>0.9990778442106713</v>
      </c>
      <c r="HC37" s="19">
        <f t="shared" si="130"/>
        <v>0.0009221557893287418</v>
      </c>
      <c r="HD37" s="19">
        <f t="shared" si="62"/>
        <v>0.9990778442106713</v>
      </c>
      <c r="HE37" s="19">
        <f t="shared" si="63"/>
        <v>0</v>
      </c>
      <c r="HF37" s="19">
        <f t="shared" si="64"/>
        <v>0</v>
      </c>
      <c r="HG37" s="19">
        <f t="shared" si="65"/>
        <v>0.0009221557893287418</v>
      </c>
      <c r="HH37" s="19">
        <f t="shared" si="66"/>
        <v>0</v>
      </c>
      <c r="HI37" s="19">
        <f t="shared" si="67"/>
        <v>0</v>
      </c>
      <c r="HJ37" s="19">
        <f>GU36*GU$14*GW37*INDEX(GU$11:GU$13,$B37,1)/HA37</f>
        <v>0.41464494875909075</v>
      </c>
      <c r="HK37" s="19">
        <f>GV36*GV$14*GW37*INDEX(GU$11:GU$13,$B37,1)/HA37</f>
        <v>0.5844328954515805</v>
      </c>
      <c r="HL37" s="19">
        <f>GU36*GU$15*GX37*INDEX(GV$11:GV$13,$B37,1)/HA37</f>
        <v>3.840911041834085E-06</v>
      </c>
      <c r="HM37" s="19">
        <f>GV36*GV$15*GX37*INDEX(GV$11:GV$13,$B37,1)/HA37</f>
        <v>0.0009183148782869077</v>
      </c>
      <c r="HN37" s="26"/>
      <c r="HO37" s="2"/>
      <c r="HP37" s="2"/>
      <c r="HQ37" s="2"/>
      <c r="HR37" s="2"/>
      <c r="HS37" s="2"/>
      <c r="HT37" s="2"/>
      <c r="HU37" s="2"/>
      <c r="HV37" s="2"/>
      <c r="HW37" s="2"/>
    </row>
    <row r="38" spans="1:231" ht="13.5" thickBot="1">
      <c r="A38">
        <v>12</v>
      </c>
      <c r="B38" s="22">
        <v>3</v>
      </c>
      <c r="C38" s="18">
        <f t="shared" si="68"/>
        <v>4.1224365600962424E-08</v>
      </c>
      <c r="D38" s="18">
        <f t="shared" si="131"/>
        <v>2.4103253056304027E-07</v>
      </c>
      <c r="E38" s="18">
        <f t="shared" si="132"/>
        <v>3.191281087810071E-12</v>
      </c>
      <c r="F38" s="18">
        <f t="shared" si="1"/>
        <v>3.241047798424328E-12</v>
      </c>
      <c r="G38" s="18">
        <f t="shared" si="69"/>
        <v>1.3155853829931944E-19</v>
      </c>
      <c r="H38" s="18">
        <f t="shared" si="70"/>
        <v>7.8119795252998625E-19</v>
      </c>
      <c r="I38" s="18">
        <f t="shared" si="71"/>
        <v>9.127564908293057E-19</v>
      </c>
      <c r="J38" s="19">
        <f t="shared" si="72"/>
        <v>0.14413322679282065</v>
      </c>
      <c r="K38" s="19">
        <f t="shared" si="73"/>
        <v>0.8558667732071794</v>
      </c>
      <c r="L38" s="19">
        <f t="shared" si="2"/>
        <v>0</v>
      </c>
      <c r="M38" s="19">
        <f t="shared" si="3"/>
        <v>0</v>
      </c>
      <c r="N38" s="19">
        <f t="shared" si="4"/>
        <v>0.14413322679282065</v>
      </c>
      <c r="O38" s="19">
        <f t="shared" si="5"/>
        <v>0</v>
      </c>
      <c r="P38" s="19">
        <f t="shared" si="6"/>
        <v>0</v>
      </c>
      <c r="Q38" s="19">
        <f t="shared" si="7"/>
        <v>0.8558667732071794</v>
      </c>
      <c r="R38" s="19">
        <f t="shared" si="74"/>
        <v>0.13113353057313473</v>
      </c>
      <c r="S38" s="19">
        <f t="shared" si="75"/>
        <v>0.012999696219685917</v>
      </c>
      <c r="T38" s="19">
        <f t="shared" si="76"/>
        <v>0.11653119084800022</v>
      </c>
      <c r="U38" s="19">
        <f t="shared" si="77"/>
        <v>0.7393355823591791</v>
      </c>
      <c r="V38" s="23"/>
      <c r="W38" s="18">
        <f t="shared" si="78"/>
        <v>1.0844023633047313E-06</v>
      </c>
      <c r="X38" s="18">
        <f t="shared" si="143"/>
        <v>3.5509885454987256E-06</v>
      </c>
      <c r="Y38" s="18">
        <f t="shared" si="181"/>
        <v>3.344868837786209E-11</v>
      </c>
      <c r="Z38" s="18">
        <f t="shared" si="144"/>
        <v>2.0879368932987343E-11</v>
      </c>
      <c r="AA38" s="18">
        <f t="shared" si="79"/>
        <v>3.627183672639715E-17</v>
      </c>
      <c r="AB38" s="18">
        <f t="shared" si="145"/>
        <v>7.414239991828001E-17</v>
      </c>
      <c r="AC38" s="18">
        <f t="shared" si="146"/>
        <v>1.1041423664467715E-16</v>
      </c>
      <c r="AD38" s="19">
        <f t="shared" si="133"/>
        <v>0.328506883067291</v>
      </c>
      <c r="AE38" s="19">
        <f t="shared" si="80"/>
        <v>0.6714931169327091</v>
      </c>
      <c r="AF38" s="19">
        <f t="shared" si="8"/>
        <v>0</v>
      </c>
      <c r="AG38" s="19">
        <f t="shared" si="9"/>
        <v>0</v>
      </c>
      <c r="AH38" s="19">
        <f t="shared" si="10"/>
        <v>0.328506883067291</v>
      </c>
      <c r="AI38" s="19">
        <f t="shared" si="11"/>
        <v>0</v>
      </c>
      <c r="AJ38" s="19">
        <f t="shared" si="12"/>
        <v>0</v>
      </c>
      <c r="AK38" s="19">
        <f t="shared" si="13"/>
        <v>0.6714931169327091</v>
      </c>
      <c r="AL38" s="19">
        <f t="shared" si="81"/>
        <v>0.3093102218647944</v>
      </c>
      <c r="AM38" s="19">
        <f t="shared" si="82"/>
        <v>0.019196661202496502</v>
      </c>
      <c r="AN38" s="19">
        <f t="shared" si="83"/>
        <v>0.11854234252556552</v>
      </c>
      <c r="AO38" s="19">
        <f t="shared" si="84"/>
        <v>0.5529507744071435</v>
      </c>
      <c r="AP38" s="23"/>
      <c r="AQ38" s="18">
        <f t="shared" si="85"/>
        <v>1.7894916474385808E-06</v>
      </c>
      <c r="AR38" s="18">
        <f t="shared" si="147"/>
        <v>3.5385784769230683E-06</v>
      </c>
      <c r="AS38" s="18">
        <f t="shared" si="182"/>
        <v>7.576717588196889E-11</v>
      </c>
      <c r="AT38" s="18">
        <f t="shared" si="148"/>
        <v>3.006644762493387E-11</v>
      </c>
      <c r="AU38" s="18">
        <f t="shared" si="86"/>
        <v>1.355847283907932E-16</v>
      </c>
      <c r="AV38" s="18">
        <f t="shared" si="149"/>
        <v>1.0639248444312569E-16</v>
      </c>
      <c r="AW38" s="18">
        <f t="shared" si="150"/>
        <v>2.419772128339189E-16</v>
      </c>
      <c r="AX38" s="19">
        <f t="shared" si="134"/>
        <v>0.5603202334752563</v>
      </c>
      <c r="AY38" s="19">
        <f t="shared" si="87"/>
        <v>0.4396797665247438</v>
      </c>
      <c r="AZ38" s="19">
        <f t="shared" si="14"/>
        <v>0</v>
      </c>
      <c r="BA38" s="19">
        <f t="shared" si="15"/>
        <v>0</v>
      </c>
      <c r="BB38" s="19">
        <f t="shared" si="16"/>
        <v>0.5603202334752563</v>
      </c>
      <c r="BC38" s="19">
        <f t="shared" si="17"/>
        <v>0</v>
      </c>
      <c r="BD38" s="19">
        <f t="shared" si="18"/>
        <v>0</v>
      </c>
      <c r="BE38" s="19">
        <f t="shared" si="19"/>
        <v>0.4396797665247438</v>
      </c>
      <c r="BF38" s="19">
        <f t="shared" si="88"/>
        <v>0.5393490981149108</v>
      </c>
      <c r="BG38" s="19">
        <f t="shared" si="89"/>
        <v>0.020971135360345505</v>
      </c>
      <c r="BH38" s="19">
        <f t="shared" si="90"/>
        <v>0.08363243150137463</v>
      </c>
      <c r="BI38" s="19">
        <f t="shared" si="91"/>
        <v>0.35604733502336905</v>
      </c>
      <c r="BJ38" s="23"/>
      <c r="BK38" s="18">
        <f t="shared" si="92"/>
        <v>2.5378761737187504E-06</v>
      </c>
      <c r="BL38" s="18">
        <f t="shared" si="151"/>
        <v>2.817293582184927E-06</v>
      </c>
      <c r="BM38" s="18">
        <f t="shared" si="183"/>
        <v>9.718376304400805E-11</v>
      </c>
      <c r="BN38" s="18">
        <f t="shared" si="152"/>
        <v>2.9159704084118513E-11</v>
      </c>
      <c r="BO38" s="18">
        <f t="shared" si="93"/>
        <v>2.466403567017169E-16</v>
      </c>
      <c r="BP38" s="18">
        <f t="shared" si="153"/>
        <v>8.21514471745987E-17</v>
      </c>
      <c r="BQ38" s="18">
        <f t="shared" si="154"/>
        <v>3.287918038763156E-16</v>
      </c>
      <c r="BR38" s="19">
        <f t="shared" si="135"/>
        <v>0.7501414384237439</v>
      </c>
      <c r="BS38" s="19">
        <f t="shared" si="94"/>
        <v>0.24985856157625602</v>
      </c>
      <c r="BT38" s="19">
        <f t="shared" si="20"/>
        <v>0</v>
      </c>
      <c r="BU38" s="19">
        <f t="shared" si="21"/>
        <v>0</v>
      </c>
      <c r="BV38" s="19">
        <f t="shared" si="22"/>
        <v>0.7501414384237439</v>
      </c>
      <c r="BW38" s="19">
        <f t="shared" si="23"/>
        <v>0</v>
      </c>
      <c r="BX38" s="19">
        <f t="shared" si="24"/>
        <v>0</v>
      </c>
      <c r="BY38" s="19">
        <f t="shared" si="25"/>
        <v>0.24985856157625602</v>
      </c>
      <c r="BZ38" s="19">
        <f t="shared" si="95"/>
        <v>0.7326060475530565</v>
      </c>
      <c r="CA38" s="19">
        <f t="shared" si="96"/>
        <v>0.01753539087068747</v>
      </c>
      <c r="CB38" s="19">
        <f t="shared" si="97"/>
        <v>0.0577949569259348</v>
      </c>
      <c r="CC38" s="19">
        <f t="shared" si="98"/>
        <v>0.1920636046503212</v>
      </c>
      <c r="CD38" s="23"/>
      <c r="CE38" s="18">
        <f t="shared" si="99"/>
        <v>3.2112517116110317E-06</v>
      </c>
      <c r="CF38" s="18">
        <f t="shared" si="155"/>
        <v>1.973147493587633E-06</v>
      </c>
      <c r="CG38" s="18">
        <f t="shared" si="184"/>
        <v>1.0378962559386342E-10</v>
      </c>
      <c r="CH38" s="18">
        <f t="shared" si="156"/>
        <v>2.697824083547128E-11</v>
      </c>
      <c r="CI38" s="18">
        <f t="shared" si="100"/>
        <v>3.3329461283576203E-16</v>
      </c>
      <c r="CJ38" s="18">
        <f t="shared" si="157"/>
        <v>5.323204828591369E-17</v>
      </c>
      <c r="CK38" s="18">
        <f t="shared" si="158"/>
        <v>3.865266611216757E-16</v>
      </c>
      <c r="CL38" s="19">
        <f t="shared" si="136"/>
        <v>0.8622810438704599</v>
      </c>
      <c r="CM38" s="19">
        <f t="shared" si="101"/>
        <v>0.13771895612954016</v>
      </c>
      <c r="CN38" s="19">
        <f t="shared" si="26"/>
        <v>0</v>
      </c>
      <c r="CO38" s="19">
        <f t="shared" si="27"/>
        <v>0</v>
      </c>
      <c r="CP38" s="19">
        <f t="shared" si="28"/>
        <v>0.8622810438704599</v>
      </c>
      <c r="CQ38" s="19">
        <f t="shared" si="29"/>
        <v>0</v>
      </c>
      <c r="CR38" s="19">
        <f t="shared" si="30"/>
        <v>0</v>
      </c>
      <c r="CS38" s="19">
        <f t="shared" si="31"/>
        <v>0.13771895612954016</v>
      </c>
      <c r="CT38" s="19">
        <f t="shared" si="102"/>
        <v>0.8509924158141757</v>
      </c>
      <c r="CU38" s="19">
        <f t="shared" si="103"/>
        <v>0.011288628056284018</v>
      </c>
      <c r="CV38" s="19">
        <f t="shared" si="104"/>
        <v>0.04490249178191974</v>
      </c>
      <c r="CW38" s="19">
        <f t="shared" si="105"/>
        <v>0.09281646434762042</v>
      </c>
      <c r="CX38" s="23"/>
      <c r="CY38" s="18">
        <f t="shared" si="106"/>
        <v>3.660951728367828E-06</v>
      </c>
      <c r="CZ38" s="18">
        <f t="shared" si="159"/>
        <v>1.3437971565344875E-06</v>
      </c>
      <c r="DA38" s="18">
        <f t="shared" si="185"/>
        <v>1.0533777051325398E-10</v>
      </c>
      <c r="DB38" s="18">
        <f t="shared" si="160"/>
        <v>2.5624272011309057E-11</v>
      </c>
      <c r="DC38" s="18">
        <f t="shared" si="107"/>
        <v>3.856364930229108E-16</v>
      </c>
      <c r="DD38" s="18">
        <f t="shared" si="161"/>
        <v>3.4433823867063367E-17</v>
      </c>
      <c r="DE38" s="18">
        <f t="shared" si="162"/>
        <v>4.2007031688997414E-16</v>
      </c>
      <c r="DF38" s="19">
        <f t="shared" si="137"/>
        <v>0.9180284288544902</v>
      </c>
      <c r="DG38" s="19">
        <f t="shared" si="108"/>
        <v>0.0819715711455098</v>
      </c>
      <c r="DH38" s="19">
        <f t="shared" si="32"/>
        <v>0</v>
      </c>
      <c r="DI38" s="19">
        <f t="shared" si="33"/>
        <v>0</v>
      </c>
      <c r="DJ38" s="19">
        <f t="shared" si="34"/>
        <v>0.9180284288544902</v>
      </c>
      <c r="DK38" s="19">
        <f t="shared" si="35"/>
        <v>0</v>
      </c>
      <c r="DL38" s="19">
        <f t="shared" si="36"/>
        <v>0</v>
      </c>
      <c r="DM38" s="19">
        <f t="shared" si="37"/>
        <v>0.0819715711455098</v>
      </c>
      <c r="DN38" s="19">
        <f t="shared" si="109"/>
        <v>0.9119506003530167</v>
      </c>
      <c r="DO38" s="19">
        <f t="shared" si="110"/>
        <v>0.006077828501473326</v>
      </c>
      <c r="DP38" s="19">
        <f t="shared" si="111"/>
        <v>0.03918228260460271</v>
      </c>
      <c r="DQ38" s="19">
        <f t="shared" si="112"/>
        <v>0.042789288540907106</v>
      </c>
      <c r="DR38" s="23"/>
      <c r="DS38" s="18">
        <f t="shared" si="113"/>
        <v>3.906218960090884E-06</v>
      </c>
      <c r="DT38" s="18">
        <f t="shared" si="163"/>
        <v>9.827915244733636E-07</v>
      </c>
      <c r="DU38" s="18">
        <f t="shared" si="186"/>
        <v>1.0562041021325798E-10</v>
      </c>
      <c r="DV38" s="18">
        <f t="shared" si="164"/>
        <v>2.496057904026341E-11</v>
      </c>
      <c r="DW38" s="18">
        <f t="shared" si="114"/>
        <v>4.1257644894760516E-16</v>
      </c>
      <c r="DX38" s="18">
        <f t="shared" si="165"/>
        <v>2.4531045526718363E-17</v>
      </c>
      <c r="DY38" s="18">
        <f t="shared" si="166"/>
        <v>4.3710749447432353E-16</v>
      </c>
      <c r="DZ38" s="19">
        <f t="shared" si="138"/>
        <v>0.9438786892541844</v>
      </c>
      <c r="EA38" s="19">
        <f t="shared" si="115"/>
        <v>0.05612131074581555</v>
      </c>
      <c r="EB38" s="19">
        <f t="shared" si="38"/>
        <v>0</v>
      </c>
      <c r="EC38" s="19">
        <f t="shared" si="39"/>
        <v>0</v>
      </c>
      <c r="ED38" s="19">
        <f t="shared" si="40"/>
        <v>0.9438786892541844</v>
      </c>
      <c r="EE38" s="19">
        <f t="shared" si="41"/>
        <v>0</v>
      </c>
      <c r="EF38" s="19">
        <f t="shared" si="42"/>
        <v>0</v>
      </c>
      <c r="EG38" s="19">
        <f t="shared" si="43"/>
        <v>0.05612131074581555</v>
      </c>
      <c r="EH38" s="19">
        <f t="shared" si="116"/>
        <v>0.9409075541893097</v>
      </c>
      <c r="EI38" s="19">
        <f t="shared" si="117"/>
        <v>0.0029711350648748474</v>
      </c>
      <c r="EJ38" s="19">
        <f t="shared" si="118"/>
        <v>0.036723159399976744</v>
      </c>
      <c r="EK38" s="19">
        <f t="shared" si="119"/>
        <v>0.019398151345838808</v>
      </c>
      <c r="EL38" s="23"/>
      <c r="EM38" s="18">
        <f t="shared" si="120"/>
        <v>4.026559400927651E-06</v>
      </c>
      <c r="EN38" s="18">
        <f t="shared" si="167"/>
        <v>8.017000747824031E-07</v>
      </c>
      <c r="EO38" s="18">
        <f t="shared" si="187"/>
        <v>1.0565347675168475E-10</v>
      </c>
      <c r="EP38" s="18">
        <f t="shared" si="168"/>
        <v>2.4659562162967862E-11</v>
      </c>
      <c r="EQ38" s="18">
        <f t="shared" si="121"/>
        <v>4.2542000005518725E-16</v>
      </c>
      <c r="ER38" s="18">
        <f t="shared" si="169"/>
        <v>1.9769572830152653E-17</v>
      </c>
      <c r="ES38" s="18">
        <f t="shared" si="170"/>
        <v>4.451895728853399E-16</v>
      </c>
      <c r="ET38" s="19">
        <f t="shared" si="139"/>
        <v>0.9555929113478038</v>
      </c>
      <c r="EU38" s="19">
        <f t="shared" si="122"/>
        <v>0.044407088652196204</v>
      </c>
      <c r="EV38" s="19">
        <f t="shared" si="44"/>
        <v>0</v>
      </c>
      <c r="EW38" s="19">
        <f t="shared" si="45"/>
        <v>0</v>
      </c>
      <c r="EX38" s="19">
        <f t="shared" si="46"/>
        <v>0.9555929113478038</v>
      </c>
      <c r="EY38" s="19">
        <f t="shared" si="47"/>
        <v>0</v>
      </c>
      <c r="EZ38" s="19">
        <f t="shared" si="48"/>
        <v>0</v>
      </c>
      <c r="FA38" s="19">
        <f t="shared" si="49"/>
        <v>0.044407088652196204</v>
      </c>
      <c r="FB38" s="19">
        <f>EM37*EM$14*EO38*INDEX(EM$11:EM$13,$B38,1)/ES38</f>
        <v>0.9542063834840617</v>
      </c>
      <c r="FC38" s="19">
        <f>EN37*EN$14*EO38*INDEX(EM$11:EM$13,$B38,1)/ES38</f>
        <v>0.0013865278637418934</v>
      </c>
      <c r="FD38" s="19">
        <f>EM37*EM$15*EP38*INDEX(EN$11:EN$13,$B38,1)/ES38</f>
        <v>0.03566491905295986</v>
      </c>
      <c r="FE38" s="19">
        <f>EN37*EN$15*EP38*INDEX(EN$11:EN$13,$B38,1)/ES38</f>
        <v>0.008742169599236339</v>
      </c>
      <c r="FF38" s="23"/>
      <c r="FG38" s="18">
        <f t="shared" si="123"/>
        <v>4.082775433825928E-06</v>
      </c>
      <c r="FH38" s="18">
        <f t="shared" si="171"/>
        <v>7.163180099004245E-07</v>
      </c>
      <c r="FI38" s="18">
        <f t="shared" si="188"/>
        <v>1.0564865220251589E-10</v>
      </c>
      <c r="FJ38" s="18">
        <f t="shared" si="172"/>
        <v>2.4525891536006398E-11</v>
      </c>
      <c r="FK38" s="18">
        <f t="shared" si="124"/>
        <v>4.3133972182925137E-16</v>
      </c>
      <c r="FL38" s="18">
        <f t="shared" si="173"/>
        <v>1.756833781610577E-17</v>
      </c>
      <c r="FM38" s="18">
        <f t="shared" si="174"/>
        <v>4.489080596453571E-16</v>
      </c>
      <c r="FN38" s="19">
        <f t="shared" si="140"/>
        <v>0.960864285150093</v>
      </c>
      <c r="FO38" s="19">
        <f t="shared" si="125"/>
        <v>0.03913571484990707</v>
      </c>
      <c r="FP38" s="19">
        <f t="shared" si="50"/>
        <v>0</v>
      </c>
      <c r="FQ38" s="19">
        <f t="shared" si="51"/>
        <v>0</v>
      </c>
      <c r="FR38" s="19">
        <f t="shared" si="52"/>
        <v>0.960864285150093</v>
      </c>
      <c r="FS38" s="19">
        <f t="shared" si="53"/>
        <v>0</v>
      </c>
      <c r="FT38" s="19">
        <f t="shared" si="54"/>
        <v>0</v>
      </c>
      <c r="FU38" s="19">
        <f t="shared" si="55"/>
        <v>0.03913571484990707</v>
      </c>
      <c r="FV38" s="19">
        <f>FG37*FG$14*FI38*INDEX(FG$11:FG$13,$B38,1)/FM38</f>
        <v>0.9602308780927099</v>
      </c>
      <c r="FW38" s="19">
        <f>FH37*FH$14*FI38*INDEX(FG$11:FG$13,$B38,1)/FM38</f>
        <v>0.0006334070573831013</v>
      </c>
      <c r="FX38" s="19">
        <f>FG37*FG$15*FJ38*INDEX(FH$11:FH$13,$B38,1)/FM38</f>
        <v>0.035204721523297774</v>
      </c>
      <c r="FY38" s="19">
        <f>FH37*FH$15*FJ38*INDEX(FH$11:FH$13,$B38,1)/FM38</f>
        <v>0.003930993326609295</v>
      </c>
      <c r="FZ38" s="23"/>
      <c r="GA38" s="18">
        <f t="shared" si="126"/>
        <v>4.10846658739406E-06</v>
      </c>
      <c r="GB38" s="18">
        <f t="shared" si="175"/>
        <v>6.77154952323208E-07</v>
      </c>
      <c r="GC38" s="18">
        <f t="shared" si="189"/>
        <v>1.0564236653851117E-10</v>
      </c>
      <c r="GD38" s="18">
        <f t="shared" si="176"/>
        <v>2.4466644992680553E-11</v>
      </c>
      <c r="GE38" s="18">
        <f t="shared" si="127"/>
        <v>4.3402813313670937E-16</v>
      </c>
      <c r="GF38" s="18">
        <f t="shared" si="177"/>
        <v>1.6567709823527455E-17</v>
      </c>
      <c r="GG38" s="18">
        <f t="shared" si="178"/>
        <v>4.505958429602369E-16</v>
      </c>
      <c r="GH38" s="19">
        <f t="shared" si="141"/>
        <v>0.9632315519941681</v>
      </c>
      <c r="GI38" s="19">
        <f t="shared" si="128"/>
        <v>0.03676844800583188</v>
      </c>
      <c r="GJ38" s="19">
        <f t="shared" si="56"/>
        <v>0</v>
      </c>
      <c r="GK38" s="19">
        <f t="shared" si="57"/>
        <v>0</v>
      </c>
      <c r="GL38" s="19">
        <f t="shared" si="58"/>
        <v>0.9632315519941681</v>
      </c>
      <c r="GM38" s="19">
        <f t="shared" si="59"/>
        <v>0</v>
      </c>
      <c r="GN38" s="19">
        <f t="shared" si="60"/>
        <v>0</v>
      </c>
      <c r="GO38" s="19">
        <f t="shared" si="61"/>
        <v>0.03676844800583188</v>
      </c>
      <c r="GP38" s="19">
        <f>GA37*GA$14*GC38*INDEX(GA$11:GA$13,$B38,1)/GG38</f>
        <v>0.9629449617436253</v>
      </c>
      <c r="GQ38" s="19">
        <f>GB37*GB$14*GC38*INDEX(GA$11:GA$13,$B38,1)/GG38</f>
        <v>0.000286590250542737</v>
      </c>
      <c r="GR38" s="19">
        <f>GA37*GA$15*GD38*INDEX(GB$11:GB$13,$B38,1)/GG38</f>
        <v>0.03500246857677076</v>
      </c>
      <c r="GS38" s="19">
        <f>GB37*GB$15*GD38*INDEX(GB$11:GB$13,$B38,1)/GG38</f>
        <v>0.0017659794290611171</v>
      </c>
      <c r="GT38" s="23"/>
      <c r="GU38" s="18">
        <f>(GU37*GU$14+GV37*GV$14)*INDEX(GU$11:GU$13,$B38,1)</f>
        <v>4.120093525568398E-06</v>
      </c>
      <c r="GV38" s="18">
        <f>(GU37*GU$15+GV37*GV$15)*INDEX(GV$11:GV$13,$B38,1)</f>
        <v>6.59407691470052E-07</v>
      </c>
      <c r="GW38" s="18">
        <f>GU$14*GW39*INDEX(GU$11:GU$13,$B39,1)+GU$15*GX39*INDEX(GV$11:GV$13,$B39,1)</f>
        <v>1.0563865938956171E-10</v>
      </c>
      <c r="GX38" s="18">
        <f>GV$14*GW39*INDEX(GU$11:GU$13,$B39,1)+GV$15*GX39*INDEX(GV$11:GV$13,$B39,1)</f>
        <v>2.444030588652048E-11</v>
      </c>
      <c r="GY38" s="18">
        <f t="shared" si="129"/>
        <v>4.352411566006584E-16</v>
      </c>
      <c r="GZ38" s="18">
        <f t="shared" si="179"/>
        <v>1.611612568345239E-17</v>
      </c>
      <c r="HA38" s="18">
        <f t="shared" si="180"/>
        <v>4.513572822841109E-16</v>
      </c>
      <c r="HB38" s="19">
        <f t="shared" si="142"/>
        <v>0.9642940829448986</v>
      </c>
      <c r="HC38" s="19">
        <f t="shared" si="130"/>
        <v>0.03570591705510127</v>
      </c>
      <c r="HD38" s="19">
        <f t="shared" si="62"/>
        <v>0</v>
      </c>
      <c r="HE38" s="19">
        <f t="shared" si="63"/>
        <v>0</v>
      </c>
      <c r="HF38" s="19">
        <f t="shared" si="64"/>
        <v>0.9642940829448986</v>
      </c>
      <c r="HG38" s="19">
        <f t="shared" si="65"/>
        <v>0</v>
      </c>
      <c r="HH38" s="19">
        <f t="shared" si="66"/>
        <v>0</v>
      </c>
      <c r="HI38" s="19">
        <f t="shared" si="67"/>
        <v>0.03570591705510127</v>
      </c>
      <c r="HJ38" s="19">
        <f>GU37*GU$14*GW38*INDEX(GU$11:GU$13,$B38,1)/HA38</f>
        <v>0.9641649716537032</v>
      </c>
      <c r="HK38" s="19">
        <f>GV37*GV$14*GW38*INDEX(GU$11:GU$13,$B38,1)/HA38</f>
        <v>0.00012911129119552085</v>
      </c>
      <c r="HL38" s="19">
        <f>GU37*GU$15*GX38*INDEX(GV$11:GV$13,$B38,1)/HA38</f>
        <v>0.034912872556968046</v>
      </c>
      <c r="HM38" s="19">
        <f>GV37*GV$15*GX38*INDEX(GV$11:GV$13,$B38,1)/HA38</f>
        <v>0.000793044498133221</v>
      </c>
      <c r="HN38" s="26"/>
      <c r="HO38" s="13" t="s">
        <v>16</v>
      </c>
      <c r="HP38" s="13" t="s">
        <v>17</v>
      </c>
      <c r="HQ38" s="13" t="s">
        <v>6</v>
      </c>
      <c r="HR38" s="2"/>
      <c r="HS38" s="2"/>
      <c r="HT38" s="2"/>
      <c r="HU38" s="2"/>
      <c r="HV38" s="2"/>
      <c r="HW38" s="2"/>
    </row>
    <row r="39" spans="1:231" ht="13.5" thickTop="1">
      <c r="A39">
        <v>13</v>
      </c>
      <c r="B39" s="22">
        <v>3</v>
      </c>
      <c r="C39" s="18">
        <f t="shared" si="68"/>
        <v>5.7082745537073974E-09</v>
      </c>
      <c r="D39" s="18">
        <f t="shared" si="131"/>
        <v>1.3786392270736992E-07</v>
      </c>
      <c r="E39" s="18">
        <f t="shared" si="132"/>
        <v>3.5379683974692445E-11</v>
      </c>
      <c r="F39" s="18">
        <f t="shared" si="1"/>
        <v>5.1558052833525064E-12</v>
      </c>
      <c r="G39" s="18">
        <f t="shared" si="69"/>
        <v>2.0195694975094627E-19</v>
      </c>
      <c r="H39" s="18">
        <f t="shared" si="70"/>
        <v>7.107995410783595E-19</v>
      </c>
      <c r="I39" s="18">
        <f t="shared" si="71"/>
        <v>9.127564908293057E-19</v>
      </c>
      <c r="J39" s="19">
        <f t="shared" si="72"/>
        <v>0.2212604914673942</v>
      </c>
      <c r="K39" s="19">
        <f t="shared" si="73"/>
        <v>0.7787395085326059</v>
      </c>
      <c r="L39" s="19">
        <f t="shared" si="2"/>
        <v>0</v>
      </c>
      <c r="M39" s="19">
        <f t="shared" si="3"/>
        <v>0</v>
      </c>
      <c r="N39" s="19">
        <f t="shared" si="4"/>
        <v>0.2212604914673942</v>
      </c>
      <c r="O39" s="19">
        <f t="shared" si="5"/>
        <v>0</v>
      </c>
      <c r="P39" s="19">
        <f t="shared" si="6"/>
        <v>0</v>
      </c>
      <c r="Q39" s="19">
        <f t="shared" si="7"/>
        <v>0.7787395085326059</v>
      </c>
      <c r="R39" s="19">
        <f t="shared" si="74"/>
        <v>0.12783300182891716</v>
      </c>
      <c r="S39" s="19">
        <f t="shared" si="75"/>
        <v>0.09342748963847707</v>
      </c>
      <c r="T39" s="19">
        <f t="shared" si="76"/>
        <v>0.016300224963903515</v>
      </c>
      <c r="U39" s="19">
        <f t="shared" si="77"/>
        <v>0.7624392835687023</v>
      </c>
      <c r="V39" s="23"/>
      <c r="W39" s="18">
        <f t="shared" si="78"/>
        <v>1.3379782167916524E-07</v>
      </c>
      <c r="X39" s="18">
        <f t="shared" si="143"/>
        <v>1.6479330046830897E-06</v>
      </c>
      <c r="Y39" s="18">
        <f t="shared" si="181"/>
        <v>3.4072582158068747E-10</v>
      </c>
      <c r="Z39" s="18">
        <f t="shared" si="144"/>
        <v>3.9337681655210114E-11</v>
      </c>
      <c r="AA39" s="18">
        <f t="shared" si="79"/>
        <v>4.558837271733989E-17</v>
      </c>
      <c r="AB39" s="18">
        <f t="shared" si="145"/>
        <v>6.482586392733727E-17</v>
      </c>
      <c r="AC39" s="18">
        <f t="shared" si="146"/>
        <v>1.1041423664467715E-16</v>
      </c>
      <c r="AD39" s="19">
        <f t="shared" si="133"/>
        <v>0.4128849150499254</v>
      </c>
      <c r="AE39" s="19">
        <f t="shared" si="80"/>
        <v>0.5871150849500746</v>
      </c>
      <c r="AF39" s="19">
        <f t="shared" si="8"/>
        <v>0</v>
      </c>
      <c r="AG39" s="19">
        <f t="shared" si="9"/>
        <v>0</v>
      </c>
      <c r="AH39" s="19">
        <f t="shared" si="10"/>
        <v>0.4128849150499254</v>
      </c>
      <c r="AI39" s="19">
        <f t="shared" si="11"/>
        <v>0</v>
      </c>
      <c r="AJ39" s="19">
        <f t="shared" si="12"/>
        <v>0</v>
      </c>
      <c r="AK39" s="19">
        <f t="shared" si="13"/>
        <v>0.5871150849500746</v>
      </c>
      <c r="AL39" s="19">
        <f t="shared" si="81"/>
        <v>0.3067625070607093</v>
      </c>
      <c r="AM39" s="19">
        <f t="shared" si="82"/>
        <v>0.1061224079892162</v>
      </c>
      <c r="AN39" s="19">
        <f t="shared" si="83"/>
        <v>0.021744376006581655</v>
      </c>
      <c r="AO39" s="19">
        <f t="shared" si="84"/>
        <v>0.5653707089434928</v>
      </c>
      <c r="AP39" s="23"/>
      <c r="AQ39" s="18">
        <f t="shared" si="85"/>
        <v>2.4855211826365313E-07</v>
      </c>
      <c r="AR39" s="18">
        <f t="shared" si="147"/>
        <v>1.6106862641474344E-06</v>
      </c>
      <c r="AS39" s="18">
        <f t="shared" si="182"/>
        <v>6.154024469312655E-10</v>
      </c>
      <c r="AT39" s="18">
        <f t="shared" si="148"/>
        <v>5.52668965061524E-11</v>
      </c>
      <c r="AU39" s="18">
        <f t="shared" si="86"/>
        <v>1.5295958176940143E-16</v>
      </c>
      <c r="AV39" s="18">
        <f t="shared" si="149"/>
        <v>8.90176310645175E-17</v>
      </c>
      <c r="AW39" s="18">
        <f t="shared" si="150"/>
        <v>2.4197721283391895E-16</v>
      </c>
      <c r="AX39" s="19">
        <f t="shared" si="134"/>
        <v>0.6321239094293777</v>
      </c>
      <c r="AY39" s="19">
        <f t="shared" si="87"/>
        <v>0.3678760905706222</v>
      </c>
      <c r="AZ39" s="19">
        <f t="shared" si="14"/>
        <v>0</v>
      </c>
      <c r="BA39" s="19">
        <f t="shared" si="15"/>
        <v>0</v>
      </c>
      <c r="BB39" s="19">
        <f t="shared" si="16"/>
        <v>0.6321239094293777</v>
      </c>
      <c r="BC39" s="19">
        <f t="shared" si="17"/>
        <v>0</v>
      </c>
      <c r="BD39" s="19">
        <f t="shared" si="18"/>
        <v>0</v>
      </c>
      <c r="BE39" s="19">
        <f t="shared" si="19"/>
        <v>0.3678760905706222</v>
      </c>
      <c r="BF39" s="19">
        <f t="shared" si="88"/>
        <v>0.5413240257750178</v>
      </c>
      <c r="BG39" s="19">
        <f t="shared" si="89"/>
        <v>0.09079988365436001</v>
      </c>
      <c r="BH39" s="19">
        <f t="shared" si="90"/>
        <v>0.01899620770023843</v>
      </c>
      <c r="BI39" s="19">
        <f t="shared" si="91"/>
        <v>0.34887988287038374</v>
      </c>
      <c r="BJ39" s="23"/>
      <c r="BK39" s="18">
        <f t="shared" si="92"/>
        <v>4.105089706856375E-07</v>
      </c>
      <c r="BL39" s="18">
        <f t="shared" si="151"/>
        <v>1.2892923526512899E-06</v>
      </c>
      <c r="BM39" s="18">
        <f t="shared" si="183"/>
        <v>6.390913379136073E-10</v>
      </c>
      <c r="BN39" s="18">
        <f t="shared" si="152"/>
        <v>5.1531428413942684E-11</v>
      </c>
      <c r="BO39" s="18">
        <f t="shared" si="93"/>
        <v>2.623527273010219E-16</v>
      </c>
      <c r="BP39" s="18">
        <f t="shared" si="153"/>
        <v>6.643907657529369E-17</v>
      </c>
      <c r="BQ39" s="18">
        <f t="shared" si="154"/>
        <v>3.287918038763156E-16</v>
      </c>
      <c r="BR39" s="19">
        <f t="shared" si="135"/>
        <v>0.79792964486339</v>
      </c>
      <c r="BS39" s="19">
        <f t="shared" si="94"/>
        <v>0.20207035513660992</v>
      </c>
      <c r="BT39" s="19">
        <f t="shared" si="20"/>
        <v>0</v>
      </c>
      <c r="BU39" s="19">
        <f t="shared" si="21"/>
        <v>0</v>
      </c>
      <c r="BV39" s="19">
        <f t="shared" si="22"/>
        <v>0.79792964486339</v>
      </c>
      <c r="BW39" s="19">
        <f t="shared" si="23"/>
        <v>0</v>
      </c>
      <c r="BX39" s="19">
        <f t="shared" si="24"/>
        <v>0</v>
      </c>
      <c r="BY39" s="19">
        <f t="shared" si="25"/>
        <v>0.20207035513660992</v>
      </c>
      <c r="BZ39" s="19">
        <f t="shared" si="95"/>
        <v>0.7345684638992858</v>
      </c>
      <c r="CA39" s="19">
        <f t="shared" si="96"/>
        <v>0.06336118096410416</v>
      </c>
      <c r="CB39" s="19">
        <f t="shared" si="97"/>
        <v>0.01557297452445801</v>
      </c>
      <c r="CC39" s="19">
        <f t="shared" si="98"/>
        <v>0.18649738061215193</v>
      </c>
      <c r="CD39" s="23"/>
      <c r="CE39" s="18">
        <f t="shared" si="99"/>
        <v>5.773612526616175E-07</v>
      </c>
      <c r="CF39" s="18">
        <f t="shared" si="155"/>
        <v>9.291463427873096E-07</v>
      </c>
      <c r="CG39" s="18">
        <f t="shared" si="184"/>
        <v>5.949071823400997E-10</v>
      </c>
      <c r="CH39" s="18">
        <f t="shared" si="156"/>
        <v>4.633318038927818E-11</v>
      </c>
      <c r="CI39" s="18">
        <f t="shared" si="100"/>
        <v>3.434763560132732E-16</v>
      </c>
      <c r="CJ39" s="18">
        <f t="shared" si="157"/>
        <v>4.3050305108402516E-17</v>
      </c>
      <c r="CK39" s="18">
        <f t="shared" si="158"/>
        <v>3.8652666112167575E-16</v>
      </c>
      <c r="CL39" s="19">
        <f t="shared" si="136"/>
        <v>0.888622676160363</v>
      </c>
      <c r="CM39" s="19">
        <f t="shared" si="101"/>
        <v>0.11137732383963701</v>
      </c>
      <c r="CN39" s="19">
        <f t="shared" si="26"/>
        <v>0</v>
      </c>
      <c r="CO39" s="19">
        <f t="shared" si="27"/>
        <v>0</v>
      </c>
      <c r="CP39" s="19">
        <f t="shared" si="28"/>
        <v>0.888622676160363</v>
      </c>
      <c r="CQ39" s="19">
        <f t="shared" si="29"/>
        <v>0</v>
      </c>
      <c r="CR39" s="19">
        <f t="shared" si="30"/>
        <v>0</v>
      </c>
      <c r="CS39" s="19">
        <f t="shared" si="31"/>
        <v>0.11137732383963701</v>
      </c>
      <c r="CT39" s="19">
        <f t="shared" si="102"/>
        <v>0.848860677074781</v>
      </c>
      <c r="CU39" s="19">
        <f t="shared" si="103"/>
        <v>0.03976199908558198</v>
      </c>
      <c r="CV39" s="19">
        <f t="shared" si="104"/>
        <v>0.0134203667956789</v>
      </c>
      <c r="CW39" s="19">
        <f t="shared" si="105"/>
        <v>0.09795695704395814</v>
      </c>
      <c r="CX39" s="23"/>
      <c r="CY39" s="18">
        <f t="shared" si="106"/>
        <v>6.964521673962022E-07</v>
      </c>
      <c r="CZ39" s="18">
        <f t="shared" si="159"/>
        <v>6.686877263183821E-07</v>
      </c>
      <c r="DA39" s="18">
        <f t="shared" si="185"/>
        <v>5.615700921040345E-10</v>
      </c>
      <c r="DB39" s="18">
        <f t="shared" si="160"/>
        <v>4.3314103069754726E-11</v>
      </c>
      <c r="DC39" s="18">
        <f t="shared" si="107"/>
        <v>3.9110670779073977E-16</v>
      </c>
      <c r="DD39" s="18">
        <f t="shared" si="161"/>
        <v>2.896360909923434E-17</v>
      </c>
      <c r="DE39" s="18">
        <f t="shared" si="162"/>
        <v>4.2007031688997414E-16</v>
      </c>
      <c r="DF39" s="19">
        <f t="shared" si="137"/>
        <v>0.9310505695482869</v>
      </c>
      <c r="DG39" s="19">
        <f t="shared" si="108"/>
        <v>0.06894943045171306</v>
      </c>
      <c r="DH39" s="19">
        <f t="shared" si="32"/>
        <v>0</v>
      </c>
      <c r="DI39" s="19">
        <f t="shared" si="33"/>
        <v>0</v>
      </c>
      <c r="DJ39" s="19">
        <f t="shared" si="34"/>
        <v>0.9310505695482869</v>
      </c>
      <c r="DK39" s="19">
        <f t="shared" si="35"/>
        <v>0</v>
      </c>
      <c r="DL39" s="19">
        <f t="shared" si="36"/>
        <v>0</v>
      </c>
      <c r="DM39" s="19">
        <f t="shared" si="37"/>
        <v>0.06894943045171306</v>
      </c>
      <c r="DN39" s="19">
        <f t="shared" si="109"/>
        <v>0.9056901100891644</v>
      </c>
      <c r="DO39" s="19">
        <f t="shared" si="110"/>
        <v>0.025360459459122523</v>
      </c>
      <c r="DP39" s="19">
        <f t="shared" si="111"/>
        <v>0.01233831876532579</v>
      </c>
      <c r="DQ39" s="19">
        <f t="shared" si="112"/>
        <v>0.05661111168638728</v>
      </c>
      <c r="DR39" s="23"/>
      <c r="DS39" s="18">
        <f t="shared" si="113"/>
        <v>7.633583905260094E-07</v>
      </c>
      <c r="DT39" s="18">
        <f t="shared" si="163"/>
        <v>5.222126062196545E-07</v>
      </c>
      <c r="DU39" s="18">
        <f t="shared" si="186"/>
        <v>5.439714688324788E-10</v>
      </c>
      <c r="DV39" s="18">
        <f t="shared" si="164"/>
        <v>4.18647678625697E-11</v>
      </c>
      <c r="DW39" s="18">
        <f t="shared" si="114"/>
        <v>4.1524518494003027E-16</v>
      </c>
      <c r="DX39" s="18">
        <f t="shared" si="165"/>
        <v>2.186230953429336E-17</v>
      </c>
      <c r="DY39" s="18">
        <f t="shared" si="166"/>
        <v>4.3710749447432363E-16</v>
      </c>
      <c r="DZ39" s="19">
        <f t="shared" si="138"/>
        <v>0.9499841347708177</v>
      </c>
      <c r="EA39" s="19">
        <f t="shared" si="115"/>
        <v>0.050015865229182395</v>
      </c>
      <c r="EB39" s="19">
        <f t="shared" si="38"/>
        <v>0</v>
      </c>
      <c r="EC39" s="19">
        <f t="shared" si="39"/>
        <v>0</v>
      </c>
      <c r="ED39" s="19">
        <f t="shared" si="40"/>
        <v>0.9499841347708177</v>
      </c>
      <c r="EE39" s="19">
        <f t="shared" si="41"/>
        <v>0</v>
      </c>
      <c r="EF39" s="19">
        <f t="shared" si="42"/>
        <v>0</v>
      </c>
      <c r="EG39" s="19">
        <f t="shared" si="43"/>
        <v>0.050015865229182395</v>
      </c>
      <c r="EH39" s="19">
        <f t="shared" si="116"/>
        <v>0.9320321974692445</v>
      </c>
      <c r="EI39" s="19">
        <f t="shared" si="117"/>
        <v>0.017951937301573097</v>
      </c>
      <c r="EJ39" s="19">
        <f t="shared" si="118"/>
        <v>0.011846491784939964</v>
      </c>
      <c r="EK39" s="19">
        <f t="shared" si="119"/>
        <v>0.03816937344424244</v>
      </c>
      <c r="EL39" s="23"/>
      <c r="EM39" s="18">
        <f t="shared" si="120"/>
        <v>7.965792459235915E-07</v>
      </c>
      <c r="EN39" s="18">
        <f t="shared" si="167"/>
        <v>4.4953300917907514E-07</v>
      </c>
      <c r="EO39" s="18">
        <f t="shared" si="187"/>
        <v>5.356203962236292E-10</v>
      </c>
      <c r="EP39" s="18">
        <f t="shared" si="168"/>
        <v>4.121050330443307E-11</v>
      </c>
      <c r="EQ39" s="18">
        <f t="shared" si="121"/>
        <v>4.2666409132511387E-16</v>
      </c>
      <c r="ER39" s="18">
        <f t="shared" si="169"/>
        <v>1.8525481560226018E-17</v>
      </c>
      <c r="ES39" s="18">
        <f t="shared" si="170"/>
        <v>4.451895728853399E-16</v>
      </c>
      <c r="ET39" s="19">
        <f t="shared" si="139"/>
        <v>0.9583874315830003</v>
      </c>
      <c r="EU39" s="19">
        <f t="shared" si="122"/>
        <v>0.041612568416999555</v>
      </c>
      <c r="EV39" s="19">
        <f t="shared" si="44"/>
        <v>0</v>
      </c>
      <c r="EW39" s="19">
        <f t="shared" si="45"/>
        <v>0</v>
      </c>
      <c r="EX39" s="19">
        <f t="shared" si="46"/>
        <v>0.9583874315830003</v>
      </c>
      <c r="EY39" s="19">
        <f t="shared" si="47"/>
        <v>0</v>
      </c>
      <c r="EZ39" s="19">
        <f t="shared" si="48"/>
        <v>0</v>
      </c>
      <c r="FA39" s="19">
        <f t="shared" si="49"/>
        <v>0.041612568416999555</v>
      </c>
      <c r="FB39" s="19">
        <f>EM38*EM$14*EO39*INDEX(EM$11:EM$13,$B39,1)/ES39</f>
        <v>0.9439622927180833</v>
      </c>
      <c r="FC39" s="19">
        <f>EN38*EN$14*EO39*INDEX(EM$11:EM$13,$B39,1)/ES39</f>
        <v>0.014425138864917022</v>
      </c>
      <c r="FD39" s="19">
        <f>EM38*EM$15*EP39*INDEX(EN$11:EN$13,$B39,1)/ES39</f>
        <v>0.011630618629720375</v>
      </c>
      <c r="FE39" s="19">
        <f>EN38*EN$15*EP39*INDEX(EN$11:EN$13,$B39,1)/ES39</f>
        <v>0.02998194978727918</v>
      </c>
      <c r="FF39" s="23"/>
      <c r="FG39" s="18">
        <f t="shared" si="123"/>
        <v>8.121667263761594E-07</v>
      </c>
      <c r="FH39" s="18">
        <f t="shared" si="171"/>
        <v>4.1545383885616436E-07</v>
      </c>
      <c r="FI39" s="18">
        <f t="shared" si="188"/>
        <v>5.317969445100498E-10</v>
      </c>
      <c r="FJ39" s="18">
        <f t="shared" si="172"/>
        <v>4.091977143018224E-11</v>
      </c>
      <c r="FK39" s="18">
        <f t="shared" si="124"/>
        <v>4.319077835195712E-16</v>
      </c>
      <c r="FL39" s="18">
        <f t="shared" si="173"/>
        <v>1.700027612578601E-17</v>
      </c>
      <c r="FM39" s="18">
        <f t="shared" si="174"/>
        <v>4.489080596453572E-16</v>
      </c>
      <c r="FN39" s="19">
        <f t="shared" si="140"/>
        <v>0.9621297150707956</v>
      </c>
      <c r="FO39" s="19">
        <f t="shared" si="125"/>
        <v>0.03787028492920451</v>
      </c>
      <c r="FP39" s="19">
        <f t="shared" si="50"/>
        <v>0</v>
      </c>
      <c r="FQ39" s="19">
        <f t="shared" si="51"/>
        <v>0</v>
      </c>
      <c r="FR39" s="19">
        <f t="shared" si="52"/>
        <v>0.9621297150707956</v>
      </c>
      <c r="FS39" s="19">
        <f t="shared" si="53"/>
        <v>0</v>
      </c>
      <c r="FT39" s="19">
        <f t="shared" si="54"/>
        <v>0</v>
      </c>
      <c r="FU39" s="19">
        <f t="shared" si="55"/>
        <v>0.03787028492920451</v>
      </c>
      <c r="FV39" s="19">
        <f>FG38*FG$14*FI39*INDEX(FG$11:FG$13,$B39,1)/FM39</f>
        <v>0.9493279455923926</v>
      </c>
      <c r="FW39" s="19">
        <f>FH38*FH$14*FI39*INDEX(FG$11:FG$13,$B39,1)/FM39</f>
        <v>0.012801769478402841</v>
      </c>
      <c r="FX39" s="19">
        <f>FG38*FG$15*FJ39*INDEX(FH$11:FH$13,$B39,1)/FM39</f>
        <v>0.011536339557700294</v>
      </c>
      <c r="FY39" s="19">
        <f>FH38*FH$15*FJ39*INDEX(FH$11:FH$13,$B39,1)/FM39</f>
        <v>0.026333945371504217</v>
      </c>
      <c r="FZ39" s="23"/>
      <c r="GA39" s="18">
        <f t="shared" si="126"/>
        <v>8.193010023840431E-07</v>
      </c>
      <c r="GB39" s="18">
        <f t="shared" si="175"/>
        <v>3.998644020050389E-07</v>
      </c>
      <c r="GC39" s="18">
        <f t="shared" si="189"/>
        <v>5.30067826818649E-10</v>
      </c>
      <c r="GD39" s="18">
        <f t="shared" si="176"/>
        <v>4.0790680626731157E-11</v>
      </c>
      <c r="GE39" s="18">
        <f t="shared" si="127"/>
        <v>4.3428510184405047E-16</v>
      </c>
      <c r="GF39" s="18">
        <f t="shared" si="177"/>
        <v>1.631074111618638E-17</v>
      </c>
      <c r="GG39" s="18">
        <f t="shared" si="178"/>
        <v>4.505958429602369E-16</v>
      </c>
      <c r="GH39" s="19">
        <f t="shared" si="141"/>
        <v>0.9638018384523229</v>
      </c>
      <c r="GI39" s="19">
        <f t="shared" si="128"/>
        <v>0.03619816154767707</v>
      </c>
      <c r="GJ39" s="19">
        <f t="shared" si="56"/>
        <v>0</v>
      </c>
      <c r="GK39" s="19">
        <f t="shared" si="57"/>
        <v>0</v>
      </c>
      <c r="GL39" s="19">
        <f t="shared" si="58"/>
        <v>0.9638018384523229</v>
      </c>
      <c r="GM39" s="19">
        <f t="shared" si="59"/>
        <v>0</v>
      </c>
      <c r="GN39" s="19">
        <f t="shared" si="60"/>
        <v>0</v>
      </c>
      <c r="GO39" s="19">
        <f t="shared" si="61"/>
        <v>0.03619816154767707</v>
      </c>
      <c r="GP39" s="19">
        <f>GA38*GA$14*GC39*INDEX(GA$11:GA$13,$B39,1)/GG39</f>
        <v>0.9517365993162298</v>
      </c>
      <c r="GQ39" s="19">
        <f>GB38*GB$14*GC39*INDEX(GA$11:GA$13,$B39,1)/GG39</f>
        <v>0.012065239136093118</v>
      </c>
      <c r="GR39" s="19">
        <f>GA38*GA$15*GD39*INDEX(GB$11:GB$13,$B39,1)/GG39</f>
        <v>0.011494952677938304</v>
      </c>
      <c r="GS39" s="19">
        <f>GB38*GB$15*GD39*INDEX(GB$11:GB$13,$B39,1)/GG39</f>
        <v>0.024703208869738764</v>
      </c>
      <c r="GT39" s="23"/>
      <c r="GU39" s="18">
        <f>(GU38*GU$14+GV38*GV$14)*INDEX(GU$11:GU$13,$B39,1)</f>
        <v>8.225311147322512E-07</v>
      </c>
      <c r="GV39" s="18">
        <f>(GU38*GU$15+GV38*GV$15)*INDEX(GV$11:GV$13,$B39,1)</f>
        <v>3.928090474283517E-07</v>
      </c>
      <c r="GW39" s="18">
        <f>GU$14*GW40*INDEX(GU$11:GU$13,$B40,1)+GU$15*GX40*INDEX(GV$11:GV$13,$B40,1)</f>
        <v>5.292892928530487E-10</v>
      </c>
      <c r="GX39" s="18">
        <f>GV$14*GW40*INDEX(GU$11:GU$13,$B40,1)+GV$15*GX40*INDEX(GV$11:GV$13,$B40,1)</f>
        <v>4.073320185112665E-11</v>
      </c>
      <c r="GY39" s="18">
        <f t="shared" si="129"/>
        <v>4.353569120662631E-16</v>
      </c>
      <c r="GZ39" s="18">
        <f t="shared" si="179"/>
        <v>1.600037021784783E-17</v>
      </c>
      <c r="HA39" s="18">
        <f t="shared" si="180"/>
        <v>4.513572822841109E-16</v>
      </c>
      <c r="HB39" s="19">
        <f t="shared" si="142"/>
        <v>0.9645505437801352</v>
      </c>
      <c r="HC39" s="19">
        <f t="shared" si="130"/>
        <v>0.035449456219864985</v>
      </c>
      <c r="HD39" s="19">
        <f t="shared" si="62"/>
        <v>0</v>
      </c>
      <c r="HE39" s="19">
        <f t="shared" si="63"/>
        <v>0</v>
      </c>
      <c r="HF39" s="19">
        <f t="shared" si="64"/>
        <v>0.9645505437801352</v>
      </c>
      <c r="HG39" s="19">
        <f t="shared" si="65"/>
        <v>0</v>
      </c>
      <c r="HH39" s="19">
        <f t="shared" si="66"/>
        <v>0</v>
      </c>
      <c r="HI39" s="19">
        <f t="shared" si="67"/>
        <v>0.035449456219864985</v>
      </c>
      <c r="HJ39" s="19">
        <f>GU38*GU$14*GW39*INDEX(GU$11:GU$13,$B39,1)/HA39</f>
        <v>0.9528174205242085</v>
      </c>
      <c r="HK39" s="19">
        <f>GV38*GV$14*GW39*INDEX(GU$11:GU$13,$B39,1)/HA39</f>
        <v>0.01173312325592657</v>
      </c>
      <c r="HL39" s="19">
        <f>GU38*GU$15*GX39*INDEX(GV$11:GV$13,$B39,1)/HA39</f>
        <v>0.011476662420690292</v>
      </c>
      <c r="HM39" s="19">
        <f>GV38*GV$15*GX39*INDEX(GV$11:GV$13,$B39,1)/HA39</f>
        <v>0.02397279379917469</v>
      </c>
      <c r="HN39" s="27" t="s">
        <v>2</v>
      </c>
      <c r="HO39" s="68">
        <v>0.3</v>
      </c>
      <c r="HP39" s="68">
        <v>0.3</v>
      </c>
      <c r="HQ39" s="68"/>
      <c r="HR39" s="58" t="s">
        <v>39</v>
      </c>
      <c r="HS39" s="58"/>
      <c r="HT39" s="58"/>
      <c r="HU39" s="2"/>
      <c r="HV39" s="2"/>
      <c r="HW39" s="2"/>
    </row>
    <row r="40" spans="1:231" ht="12.75">
      <c r="A40">
        <v>14</v>
      </c>
      <c r="B40" s="22">
        <v>1</v>
      </c>
      <c r="C40" s="18">
        <f t="shared" si="68"/>
        <v>1.2847108339592036E-08</v>
      </c>
      <c r="D40" s="18">
        <f t="shared" si="131"/>
        <v>1.108619656212667E-08</v>
      </c>
      <c r="E40" s="18">
        <f t="shared" si="132"/>
        <v>6.301171576285421E-11</v>
      </c>
      <c r="F40" s="18">
        <f t="shared" si="1"/>
        <v>9.312314749408897E-12</v>
      </c>
      <c r="G40" s="18">
        <f t="shared" si="69"/>
        <v>8.095183390689673E-19</v>
      </c>
      <c r="H40" s="18">
        <f t="shared" si="70"/>
        <v>1.0323815176033839E-19</v>
      </c>
      <c r="I40" s="18">
        <f t="shared" si="71"/>
        <v>9.127564908293057E-19</v>
      </c>
      <c r="J40" s="19">
        <f t="shared" si="72"/>
        <v>0.8868940919099475</v>
      </c>
      <c r="K40" s="19">
        <f t="shared" si="73"/>
        <v>0.11310590809005261</v>
      </c>
      <c r="L40" s="19">
        <f t="shared" si="2"/>
        <v>0.8868940919099475</v>
      </c>
      <c r="M40" s="19">
        <f t="shared" si="3"/>
        <v>0</v>
      </c>
      <c r="N40" s="19">
        <f t="shared" si="4"/>
        <v>0</v>
      </c>
      <c r="O40" s="19">
        <f t="shared" si="5"/>
        <v>0.11310590809005261</v>
      </c>
      <c r="P40" s="19">
        <f t="shared" si="6"/>
        <v>0</v>
      </c>
      <c r="Q40" s="19">
        <f t="shared" si="7"/>
        <v>0</v>
      </c>
      <c r="R40" s="19">
        <f t="shared" si="74"/>
        <v>0.22067810996855802</v>
      </c>
      <c r="S40" s="19">
        <f t="shared" si="75"/>
        <v>0.6662159819413895</v>
      </c>
      <c r="T40" s="19">
        <f t="shared" si="76"/>
        <v>0.0005823814988362084</v>
      </c>
      <c r="U40" s="19">
        <f t="shared" si="77"/>
        <v>0.11252352659121638</v>
      </c>
      <c r="V40" s="23"/>
      <c r="W40" s="18">
        <f t="shared" si="78"/>
        <v>1.8240810829355276E-07</v>
      </c>
      <c r="X40" s="18">
        <f t="shared" si="143"/>
        <v>8.40736869056097E-08</v>
      </c>
      <c r="Y40" s="18">
        <f t="shared" si="181"/>
        <v>5.744020728898707E-10</v>
      </c>
      <c r="Z40" s="18">
        <f t="shared" si="144"/>
        <v>6.706784651029982E-11</v>
      </c>
      <c r="AA40" s="18">
        <f t="shared" si="79"/>
        <v>1.0477559551573672E-16</v>
      </c>
      <c r="AB40" s="18">
        <f t="shared" si="145"/>
        <v>5.638641128940435E-18</v>
      </c>
      <c r="AC40" s="18">
        <f t="shared" si="146"/>
        <v>1.1041423664467715E-16</v>
      </c>
      <c r="AD40" s="19">
        <f t="shared" si="133"/>
        <v>0.9489319375807842</v>
      </c>
      <c r="AE40" s="19">
        <f t="shared" si="80"/>
        <v>0.051068062419215784</v>
      </c>
      <c r="AF40" s="19">
        <f t="shared" si="8"/>
        <v>0.9489319375807842</v>
      </c>
      <c r="AG40" s="19">
        <f t="shared" si="9"/>
        <v>0</v>
      </c>
      <c r="AH40" s="19">
        <f t="shared" si="10"/>
        <v>0</v>
      </c>
      <c r="AI40" s="19">
        <f t="shared" si="11"/>
        <v>0.051068062419215784</v>
      </c>
      <c r="AJ40" s="19">
        <f t="shared" si="12"/>
        <v>0</v>
      </c>
      <c r="AK40" s="19">
        <f t="shared" si="13"/>
        <v>0</v>
      </c>
      <c r="AL40" s="19">
        <f t="shared" si="81"/>
        <v>0.4123680073137957</v>
      </c>
      <c r="AM40" s="19">
        <f t="shared" si="82"/>
        <v>0.5365639302669886</v>
      </c>
      <c r="AN40" s="19">
        <f t="shared" si="83"/>
        <v>0.0005169077361296963</v>
      </c>
      <c r="AO40" s="19">
        <f t="shared" si="84"/>
        <v>0.05055115468308608</v>
      </c>
      <c r="AP40" s="23"/>
      <c r="AQ40" s="18">
        <f t="shared" si="85"/>
        <v>2.426963119227925E-07</v>
      </c>
      <c r="AR40" s="18">
        <f t="shared" si="147"/>
        <v>5.736872710996705E-08</v>
      </c>
      <c r="AS40" s="18">
        <f t="shared" si="182"/>
        <v>9.761686373352861E-10</v>
      </c>
      <c r="AT40" s="18">
        <f t="shared" si="148"/>
        <v>8.828302444707878E-11</v>
      </c>
      <c r="AU40" s="18">
        <f t="shared" si="86"/>
        <v>2.369125280959719E-16</v>
      </c>
      <c r="AV40" s="18">
        <f t="shared" si="149"/>
        <v>5.0646847379470126E-18</v>
      </c>
      <c r="AW40" s="18">
        <f t="shared" si="150"/>
        <v>2.4197721283391895E-16</v>
      </c>
      <c r="AX40" s="19">
        <f t="shared" si="134"/>
        <v>0.9790695798226952</v>
      </c>
      <c r="AY40" s="19">
        <f t="shared" si="87"/>
        <v>0.020930420177304707</v>
      </c>
      <c r="AZ40" s="19">
        <f t="shared" si="14"/>
        <v>0.9790695798226952</v>
      </c>
      <c r="BA40" s="19">
        <f t="shared" si="15"/>
        <v>0</v>
      </c>
      <c r="BB40" s="19">
        <f t="shared" si="16"/>
        <v>0</v>
      </c>
      <c r="BC40" s="19">
        <f t="shared" si="17"/>
        <v>0.020930420177304707</v>
      </c>
      <c r="BD40" s="19">
        <f t="shared" si="18"/>
        <v>0</v>
      </c>
      <c r="BE40" s="19">
        <f t="shared" si="19"/>
        <v>0</v>
      </c>
      <c r="BF40" s="19">
        <f t="shared" si="88"/>
        <v>0.631781836942412</v>
      </c>
      <c r="BG40" s="19">
        <f t="shared" si="89"/>
        <v>0.34728774288028325</v>
      </c>
      <c r="BH40" s="19">
        <f t="shared" si="90"/>
        <v>0.0003420724869657004</v>
      </c>
      <c r="BI40" s="19">
        <f t="shared" si="91"/>
        <v>0.020588347690339005</v>
      </c>
      <c r="BJ40" s="23"/>
      <c r="BK40" s="18">
        <f t="shared" si="92"/>
        <v>3.1975001525966964E-07</v>
      </c>
      <c r="BL40" s="18">
        <f t="shared" si="151"/>
        <v>3.032682397364003E-08</v>
      </c>
      <c r="BM40" s="18">
        <f t="shared" si="183"/>
        <v>1.020445732161921E-09</v>
      </c>
      <c r="BN40" s="18">
        <f t="shared" si="152"/>
        <v>8.257592183254182E-11</v>
      </c>
      <c r="BO40" s="18">
        <f t="shared" si="93"/>
        <v>3.2628753843043903E-16</v>
      </c>
      <c r="BP40" s="18">
        <f t="shared" si="153"/>
        <v>2.5042654458765546E-18</v>
      </c>
      <c r="BQ40" s="18">
        <f t="shared" si="154"/>
        <v>3.287918038763156E-16</v>
      </c>
      <c r="BR40" s="19">
        <f t="shared" si="135"/>
        <v>0.9923834310455664</v>
      </c>
      <c r="BS40" s="19">
        <f t="shared" si="94"/>
        <v>0.007616568954433564</v>
      </c>
      <c r="BT40" s="19">
        <f t="shared" si="20"/>
        <v>0.9923834310455664</v>
      </c>
      <c r="BU40" s="19">
        <f t="shared" si="21"/>
        <v>0</v>
      </c>
      <c r="BV40" s="19">
        <f t="shared" si="22"/>
        <v>0</v>
      </c>
      <c r="BW40" s="19">
        <f t="shared" si="23"/>
        <v>0.007616568954433564</v>
      </c>
      <c r="BX40" s="19">
        <f t="shared" si="24"/>
        <v>0</v>
      </c>
      <c r="BY40" s="19">
        <f t="shared" si="25"/>
        <v>0</v>
      </c>
      <c r="BZ40" s="19">
        <f t="shared" si="95"/>
        <v>0.7977112920584528</v>
      </c>
      <c r="CA40" s="19">
        <f t="shared" si="96"/>
        <v>0.19467213898711347</v>
      </c>
      <c r="CB40" s="19">
        <f t="shared" si="97"/>
        <v>0.00021835280493709552</v>
      </c>
      <c r="CC40" s="19">
        <f t="shared" si="98"/>
        <v>0.00739821614949647</v>
      </c>
      <c r="CD40" s="23"/>
      <c r="CE40" s="18">
        <f t="shared" si="99"/>
        <v>3.98417750610249E-07</v>
      </c>
      <c r="CF40" s="18">
        <f t="shared" si="155"/>
        <v>1.279456817881518E-08</v>
      </c>
      <c r="CG40" s="18">
        <f t="shared" si="184"/>
        <v>9.677306051743383E-10</v>
      </c>
      <c r="CH40" s="18">
        <f t="shared" si="156"/>
        <v>7.547032443186767E-11</v>
      </c>
      <c r="CI40" s="18">
        <f t="shared" si="100"/>
        <v>3.855610509102548E-16</v>
      </c>
      <c r="CJ40" s="18">
        <f t="shared" si="157"/>
        <v>9.656102114208319E-19</v>
      </c>
      <c r="CK40" s="18">
        <f t="shared" si="158"/>
        <v>3.8652666112167565E-16</v>
      </c>
      <c r="CL40" s="19">
        <f t="shared" si="136"/>
        <v>0.9975018276653448</v>
      </c>
      <c r="CM40" s="19">
        <f t="shared" si="101"/>
        <v>0.0024981723346552418</v>
      </c>
      <c r="CN40" s="19">
        <f t="shared" si="26"/>
        <v>0.9975018276653448</v>
      </c>
      <c r="CO40" s="19">
        <f t="shared" si="27"/>
        <v>0</v>
      </c>
      <c r="CP40" s="19">
        <f t="shared" si="28"/>
        <v>0</v>
      </c>
      <c r="CQ40" s="19">
        <f t="shared" si="29"/>
        <v>0.0024981723346552418</v>
      </c>
      <c r="CR40" s="19">
        <f t="shared" si="30"/>
        <v>0</v>
      </c>
      <c r="CS40" s="19">
        <f t="shared" si="31"/>
        <v>0</v>
      </c>
      <c r="CT40" s="19">
        <f t="shared" si="102"/>
        <v>0.8884984946737278</v>
      </c>
      <c r="CU40" s="19">
        <f t="shared" si="103"/>
        <v>0.1090033329916171</v>
      </c>
      <c r="CV40" s="19">
        <f t="shared" si="104"/>
        <v>0.00012418148663533165</v>
      </c>
      <c r="CW40" s="19">
        <f t="shared" si="105"/>
        <v>0.0023739908480199102</v>
      </c>
      <c r="CX40" s="23"/>
      <c r="CY40" s="18">
        <f t="shared" si="106"/>
        <v>4.5334373088974854E-07</v>
      </c>
      <c r="CZ40" s="18">
        <f t="shared" si="159"/>
        <v>4.844893913052085E-09</v>
      </c>
      <c r="DA40" s="18">
        <f t="shared" si="185"/>
        <v>9.258409952730857E-10</v>
      </c>
      <c r="DB40" s="18">
        <f t="shared" si="160"/>
        <v>7.143724680182776E-11</v>
      </c>
      <c r="DC40" s="18">
        <f t="shared" si="107"/>
        <v>4.197242110077787E-16</v>
      </c>
      <c r="DD40" s="18">
        <f t="shared" si="161"/>
        <v>3.4610588219537486E-19</v>
      </c>
      <c r="DE40" s="18">
        <f t="shared" si="162"/>
        <v>4.200703168899741E-16</v>
      </c>
      <c r="DF40" s="19">
        <f t="shared" si="137"/>
        <v>0.9991760763179893</v>
      </c>
      <c r="DG40" s="19">
        <f t="shared" si="108"/>
        <v>0.0008239236820106663</v>
      </c>
      <c r="DH40" s="19">
        <f t="shared" si="32"/>
        <v>0.9991760763179893</v>
      </c>
      <c r="DI40" s="19">
        <f t="shared" si="33"/>
        <v>0</v>
      </c>
      <c r="DJ40" s="19">
        <f t="shared" si="34"/>
        <v>0</v>
      </c>
      <c r="DK40" s="19">
        <f t="shared" si="35"/>
        <v>0.0008239236820106663</v>
      </c>
      <c r="DL40" s="19">
        <f t="shared" si="36"/>
        <v>0</v>
      </c>
      <c r="DM40" s="19">
        <f t="shared" si="37"/>
        <v>0</v>
      </c>
      <c r="DN40" s="19">
        <f t="shared" si="109"/>
        <v>0.9309871984536792</v>
      </c>
      <c r="DO40" s="19">
        <f t="shared" si="110"/>
        <v>0.06818887786431013</v>
      </c>
      <c r="DP40" s="19">
        <f t="shared" si="111"/>
        <v>6.337109460772191E-05</v>
      </c>
      <c r="DQ40" s="19">
        <f t="shared" si="112"/>
        <v>0.0007605525874029445</v>
      </c>
      <c r="DR40" s="23"/>
      <c r="DS40" s="18">
        <f t="shared" si="113"/>
        <v>4.836772364869072E-07</v>
      </c>
      <c r="DT40" s="18">
        <f t="shared" si="163"/>
        <v>1.8588793577461584E-09</v>
      </c>
      <c r="DU40" s="18">
        <f t="shared" si="186"/>
        <v>9.034500712361005E-10</v>
      </c>
      <c r="DV40" s="18">
        <f t="shared" si="164"/>
        <v>6.95369037309878E-11</v>
      </c>
      <c r="DW40" s="18">
        <f t="shared" si="114"/>
        <v>4.369782337593765E-16</v>
      </c>
      <c r="DX40" s="18">
        <f t="shared" si="165"/>
        <v>1.2926071494711504E-19</v>
      </c>
      <c r="DY40" s="18">
        <f t="shared" si="166"/>
        <v>4.3710749447432363E-16</v>
      </c>
      <c r="DZ40" s="19">
        <f t="shared" si="138"/>
        <v>0.9997042816319072</v>
      </c>
      <c r="EA40" s="19">
        <f t="shared" si="115"/>
        <v>0.00029571836809288114</v>
      </c>
      <c r="EB40" s="19">
        <f t="shared" si="38"/>
        <v>0.9997042816319072</v>
      </c>
      <c r="EC40" s="19">
        <f t="shared" si="39"/>
        <v>0</v>
      </c>
      <c r="ED40" s="19">
        <f t="shared" si="40"/>
        <v>0</v>
      </c>
      <c r="EE40" s="19">
        <f t="shared" si="41"/>
        <v>0.00029571836809288114</v>
      </c>
      <c r="EF40" s="19">
        <f t="shared" si="42"/>
        <v>0</v>
      </c>
      <c r="EG40" s="19">
        <f t="shared" si="43"/>
        <v>0</v>
      </c>
      <c r="EH40" s="19">
        <f t="shared" si="116"/>
        <v>0.9499538379627962</v>
      </c>
      <c r="EI40" s="19">
        <f t="shared" si="117"/>
        <v>0.04975044366911096</v>
      </c>
      <c r="EJ40" s="19">
        <f t="shared" si="118"/>
        <v>3.0296808021455493E-05</v>
      </c>
      <c r="EK40" s="19">
        <f t="shared" si="119"/>
        <v>0.00026542156007142566</v>
      </c>
      <c r="EL40" s="23"/>
      <c r="EM40" s="18">
        <f t="shared" si="120"/>
        <v>4.985846117662756E-07</v>
      </c>
      <c r="EN40" s="18">
        <f t="shared" si="167"/>
        <v>7.541763488307846E-10</v>
      </c>
      <c r="EO40" s="18">
        <f t="shared" si="187"/>
        <v>8.928028572708593E-10</v>
      </c>
      <c r="EP40" s="18">
        <f t="shared" si="168"/>
        <v>6.869336224502417E-11</v>
      </c>
      <c r="EQ40" s="18">
        <f t="shared" si="121"/>
        <v>4.45137765976213E-16</v>
      </c>
      <c r="ER40" s="18">
        <f t="shared" si="169"/>
        <v>5.18069091268628E-20</v>
      </c>
      <c r="ES40" s="18">
        <f t="shared" si="170"/>
        <v>4.451895728853398E-16</v>
      </c>
      <c r="ET40" s="19">
        <f t="shared" si="139"/>
        <v>0.9998836295540547</v>
      </c>
      <c r="EU40" s="19">
        <f t="shared" si="122"/>
        <v>0.00011637044594529588</v>
      </c>
      <c r="EV40" s="19">
        <f t="shared" si="44"/>
        <v>0.9998836295540547</v>
      </c>
      <c r="EW40" s="19">
        <f t="shared" si="45"/>
        <v>0</v>
      </c>
      <c r="EX40" s="19">
        <f t="shared" si="46"/>
        <v>0</v>
      </c>
      <c r="EY40" s="19">
        <f t="shared" si="47"/>
        <v>0.00011637044594529588</v>
      </c>
      <c r="EZ40" s="19">
        <f t="shared" si="48"/>
        <v>0</v>
      </c>
      <c r="FA40" s="19">
        <f t="shared" si="49"/>
        <v>0</v>
      </c>
      <c r="FB40" s="19">
        <f>EM39*EM$14*EO40*INDEX(EM$11:EM$13,$B40,1)/ES40</f>
        <v>0.9583734220883511</v>
      </c>
      <c r="FC40" s="19">
        <f>EN39*EN$14*EO40*INDEX(EM$11:EM$13,$B40,1)/ES40</f>
        <v>0.04151020746570374</v>
      </c>
      <c r="FD40" s="19">
        <f>EM39*EM$15*EP40*INDEX(EN$11:EN$13,$B40,1)/ES40</f>
        <v>1.4009494649479626E-05</v>
      </c>
      <c r="FE40" s="19">
        <f>EN39*EN$15*EP40*INDEX(EN$11:EN$13,$B40,1)/ES40</f>
        <v>0.00010236095129581624</v>
      </c>
      <c r="FF40" s="23"/>
      <c r="FG40" s="18">
        <f t="shared" si="123"/>
        <v>5.05540907904233E-07</v>
      </c>
      <c r="FH40" s="18">
        <f t="shared" si="171"/>
        <v>3.2068196211008405E-10</v>
      </c>
      <c r="FI40" s="18">
        <f t="shared" si="188"/>
        <v>8.879323959111446E-10</v>
      </c>
      <c r="FJ40" s="18">
        <f t="shared" si="172"/>
        <v>6.832332792323055E-11</v>
      </c>
      <c r="FK40" s="18">
        <f t="shared" si="124"/>
        <v>4.488861495865009E-16</v>
      </c>
      <c r="FL40" s="18">
        <f t="shared" si="173"/>
        <v>2.191005885631227E-20</v>
      </c>
      <c r="FM40" s="18">
        <f t="shared" si="174"/>
        <v>4.489080596453572E-16</v>
      </c>
      <c r="FN40" s="19">
        <f t="shared" si="140"/>
        <v>0.9999511925473701</v>
      </c>
      <c r="FO40" s="19">
        <f t="shared" si="125"/>
        <v>4.8807452629880336E-05</v>
      </c>
      <c r="FP40" s="19">
        <f t="shared" si="50"/>
        <v>0.9999511925473701</v>
      </c>
      <c r="FQ40" s="19">
        <f t="shared" si="51"/>
        <v>0</v>
      </c>
      <c r="FR40" s="19">
        <f t="shared" si="52"/>
        <v>0</v>
      </c>
      <c r="FS40" s="19">
        <f t="shared" si="53"/>
        <v>4.8807452629880336E-05</v>
      </c>
      <c r="FT40" s="19">
        <f t="shared" si="54"/>
        <v>0</v>
      </c>
      <c r="FU40" s="19">
        <f t="shared" si="55"/>
        <v>0</v>
      </c>
      <c r="FV40" s="19">
        <f>FG39*FG$14*FI40*INDEX(FG$11:FG$13,$B40,1)/FM40</f>
        <v>0.9621233395240611</v>
      </c>
      <c r="FW40" s="19">
        <f>FH39*FH$14*FI40*INDEX(FG$11:FG$13,$B40,1)/FM40</f>
        <v>0.037827853023308884</v>
      </c>
      <c r="FX40" s="19">
        <f>FG39*FG$15*FJ40*INDEX(FH$11:FH$13,$B40,1)/FM40</f>
        <v>6.375546734248487E-06</v>
      </c>
      <c r="FY40" s="19">
        <f>FH39*FH$15*FJ40*INDEX(FH$11:FH$13,$B40,1)/FM40</f>
        <v>4.2431905895631845E-05</v>
      </c>
      <c r="FZ40" s="23"/>
      <c r="GA40" s="18">
        <f t="shared" si="126"/>
        <v>5.087160075257034E-07</v>
      </c>
      <c r="GB40" s="18">
        <f t="shared" si="175"/>
        <v>1.4019724115300313E-10</v>
      </c>
      <c r="GC40" s="18">
        <f t="shared" si="189"/>
        <v>8.857324723181683E-10</v>
      </c>
      <c r="GD40" s="18">
        <f t="shared" si="176"/>
        <v>6.816044730289053E-11</v>
      </c>
      <c r="GE40" s="18">
        <f t="shared" si="127"/>
        <v>4.505862870535692E-16</v>
      </c>
      <c r="GF40" s="18">
        <f t="shared" si="177"/>
        <v>9.555906667619905E-21</v>
      </c>
      <c r="GG40" s="18">
        <f t="shared" si="178"/>
        <v>4.505958429602368E-16</v>
      </c>
      <c r="GH40" s="19">
        <f t="shared" si="141"/>
        <v>0.9999787927322968</v>
      </c>
      <c r="GI40" s="19">
        <f t="shared" si="128"/>
        <v>2.1207267703229066E-05</v>
      </c>
      <c r="GJ40" s="19">
        <f t="shared" si="56"/>
        <v>0.9999787927322968</v>
      </c>
      <c r="GK40" s="19">
        <f t="shared" si="57"/>
        <v>0</v>
      </c>
      <c r="GL40" s="19">
        <f t="shared" si="58"/>
        <v>0</v>
      </c>
      <c r="GM40" s="19">
        <f t="shared" si="59"/>
        <v>2.1207267703229066E-05</v>
      </c>
      <c r="GN40" s="19">
        <f t="shared" si="60"/>
        <v>0</v>
      </c>
      <c r="GO40" s="19">
        <f t="shared" si="61"/>
        <v>0</v>
      </c>
      <c r="GP40" s="19">
        <f>GA39*GA$14*GC40*INDEX(GA$11:GA$13,$B40,1)/GG40</f>
        <v>0.9637989584632335</v>
      </c>
      <c r="GQ40" s="19">
        <f>GB39*GB$14*GC40*INDEX(GA$11:GA$13,$B40,1)/GG40</f>
        <v>0.036179834269063474</v>
      </c>
      <c r="GR40" s="19">
        <f>GA39*GA$15*GD40*INDEX(GB$11:GB$13,$B40,1)/GG40</f>
        <v>2.879989089627225E-06</v>
      </c>
      <c r="GS40" s="19">
        <f>GB39*GB$15*GD40*INDEX(GB$11:GB$13,$B40,1)/GG40</f>
        <v>1.8327278613601837E-05</v>
      </c>
      <c r="GT40" s="23"/>
      <c r="GU40" s="18">
        <f>(GU39*GU$14+GV39*GV$14)*INDEX(GU$11:GU$13,$B40,1)</f>
        <v>5.101516762717663E-07</v>
      </c>
      <c r="GV40" s="18">
        <f>(GU39*GU$15+GV39*GV$15)*INDEX(GV$11:GV$13,$B40,1)</f>
        <v>6.216483672508156E-11</v>
      </c>
      <c r="GW40" s="18">
        <f>GU$14*GW41*INDEX(GU$11:GU$13,$B41,1)+GU$15*GX41*INDEX(GV$11:GV$13,$B41,1)</f>
        <v>8.847428531133205E-10</v>
      </c>
      <c r="GX40" s="18">
        <f>GV$14*GW41*INDEX(GU$11:GU$13,$B41,1)+GV$15*GX41*INDEX(GV$11:GV$13,$B41,1)</f>
        <v>6.80883133969909E-11</v>
      </c>
      <c r="GY40" s="18">
        <f t="shared" si="129"/>
        <v>4.513530495852256E-16</v>
      </c>
      <c r="GZ40" s="18">
        <f t="shared" si="179"/>
        <v>4.232698885210123E-21</v>
      </c>
      <c r="HA40" s="18">
        <f t="shared" si="180"/>
        <v>4.513572822841108E-16</v>
      </c>
      <c r="HB40" s="19">
        <f t="shared" si="142"/>
        <v>0.9999906222873735</v>
      </c>
      <c r="HC40" s="19">
        <f t="shared" si="130"/>
        <v>9.377712626658838E-06</v>
      </c>
      <c r="HD40" s="19">
        <f t="shared" si="62"/>
        <v>0.9999906222873735</v>
      </c>
      <c r="HE40" s="19">
        <f t="shared" si="63"/>
        <v>0</v>
      </c>
      <c r="HF40" s="19">
        <f t="shared" si="64"/>
        <v>0</v>
      </c>
      <c r="HG40" s="19">
        <f t="shared" si="65"/>
        <v>9.377712626658838E-06</v>
      </c>
      <c r="HH40" s="19">
        <f t="shared" si="66"/>
        <v>0</v>
      </c>
      <c r="HI40" s="19">
        <f t="shared" si="67"/>
        <v>0</v>
      </c>
      <c r="HJ40" s="19">
        <f>GU39*GU$14*GW40*INDEX(GU$11:GU$13,$B40,1)/HA40</f>
        <v>0.9645492472318798</v>
      </c>
      <c r="HK40" s="19">
        <f>GV39*GV$14*GW40*INDEX(GU$11:GU$13,$B40,1)/HA40</f>
        <v>0.03544137505549371</v>
      </c>
      <c r="HL40" s="19">
        <f>GU39*GU$15*GX40*INDEX(GV$11:GV$13,$B40,1)/HA40</f>
        <v>1.2965482553752723E-06</v>
      </c>
      <c r="HM40" s="19">
        <f>GV39*GV$15*GX40*INDEX(GV$11:GV$13,$B40,1)/HA40</f>
        <v>8.081164371283567E-06</v>
      </c>
      <c r="HN40" s="28" t="s">
        <v>3</v>
      </c>
      <c r="HO40" s="69">
        <v>0.4</v>
      </c>
      <c r="HP40" s="69">
        <v>0.4</v>
      </c>
      <c r="HQ40" s="69"/>
      <c r="HR40" s="58"/>
      <c r="HS40" s="58"/>
      <c r="HT40" s="58"/>
      <c r="HU40" s="2"/>
      <c r="HV40" s="2"/>
      <c r="HW40" s="2"/>
    </row>
    <row r="41" spans="1:231" ht="13.5" thickBot="1">
      <c r="A41">
        <v>15</v>
      </c>
      <c r="B41" s="22">
        <v>1</v>
      </c>
      <c r="C41" s="18">
        <f t="shared" si="68"/>
        <v>7.970414429520406E-09</v>
      </c>
      <c r="D41" s="18">
        <f t="shared" si="131"/>
        <v>1.0153668083660538E-09</v>
      </c>
      <c r="E41" s="18">
        <f t="shared" si="132"/>
        <v>1.1219533137265868E-10</v>
      </c>
      <c r="F41" s="18">
        <f t="shared" si="1"/>
        <v>1.823301941653487E-11</v>
      </c>
      <c r="G41" s="18">
        <f t="shared" si="69"/>
        <v>8.942432880974622E-19</v>
      </c>
      <c r="H41" s="18">
        <f t="shared" si="70"/>
        <v>1.85132027318433E-20</v>
      </c>
      <c r="I41" s="18">
        <f t="shared" si="71"/>
        <v>9.127564908293055E-19</v>
      </c>
      <c r="J41" s="19">
        <f t="shared" si="72"/>
        <v>0.9797172598410967</v>
      </c>
      <c r="K41" s="19">
        <f t="shared" si="73"/>
        <v>0.020282740158903405</v>
      </c>
      <c r="L41" s="19">
        <f t="shared" si="2"/>
        <v>0.9797172598410967</v>
      </c>
      <c r="M41" s="19">
        <f t="shared" si="3"/>
        <v>0</v>
      </c>
      <c r="N41" s="19">
        <f t="shared" si="4"/>
        <v>0</v>
      </c>
      <c r="O41" s="19">
        <f t="shared" si="5"/>
        <v>0.020282740158903405</v>
      </c>
      <c r="P41" s="19">
        <f t="shared" si="6"/>
        <v>0</v>
      </c>
      <c r="Q41" s="19">
        <f t="shared" si="7"/>
        <v>0</v>
      </c>
      <c r="R41" s="19">
        <f t="shared" si="74"/>
        <v>0.8843277822955476</v>
      </c>
      <c r="S41" s="19">
        <f t="shared" si="75"/>
        <v>0.09538947754554904</v>
      </c>
      <c r="T41" s="19">
        <f t="shared" si="76"/>
        <v>0.0025663096143998193</v>
      </c>
      <c r="U41" s="19">
        <f t="shared" si="77"/>
        <v>0.017716430544503586</v>
      </c>
      <c r="V41" s="23"/>
      <c r="W41" s="18">
        <f t="shared" si="78"/>
        <v>1.1332801788456797E-07</v>
      </c>
      <c r="X41" s="18">
        <f t="shared" si="143"/>
        <v>5.405989931711822E-09</v>
      </c>
      <c r="Y41" s="18">
        <f t="shared" si="181"/>
        <v>9.681760045230244E-10</v>
      </c>
      <c r="Z41" s="18">
        <f t="shared" si="144"/>
        <v>1.2814842377312836E-10</v>
      </c>
      <c r="AA41" s="18">
        <f t="shared" si="79"/>
        <v>1.0972146755599488E-16</v>
      </c>
      <c r="AB41" s="18">
        <f t="shared" si="145"/>
        <v>6.927690886822718E-19</v>
      </c>
      <c r="AC41" s="18">
        <f t="shared" si="146"/>
        <v>1.1041423664467715E-16</v>
      </c>
      <c r="AD41" s="19">
        <f t="shared" si="133"/>
        <v>0.9937257267746037</v>
      </c>
      <c r="AE41" s="19">
        <f t="shared" si="80"/>
        <v>0.006274273225396327</v>
      </c>
      <c r="AF41" s="19">
        <f t="shared" si="8"/>
        <v>0.9937257267746037</v>
      </c>
      <c r="AG41" s="19">
        <f t="shared" si="9"/>
        <v>0</v>
      </c>
      <c r="AH41" s="19">
        <f t="shared" si="10"/>
        <v>0</v>
      </c>
      <c r="AI41" s="19">
        <f t="shared" si="11"/>
        <v>0.006274273225396327</v>
      </c>
      <c r="AJ41" s="19">
        <f t="shared" si="12"/>
        <v>0</v>
      </c>
      <c r="AK41" s="19">
        <f t="shared" si="13"/>
        <v>0</v>
      </c>
      <c r="AL41" s="19">
        <f t="shared" si="81"/>
        <v>0.9475854354795908</v>
      </c>
      <c r="AM41" s="19">
        <f t="shared" si="82"/>
        <v>0.04614029129501283</v>
      </c>
      <c r="AN41" s="19">
        <f t="shared" si="83"/>
        <v>0.001346502101193365</v>
      </c>
      <c r="AO41" s="19">
        <f t="shared" si="84"/>
        <v>0.004927771124202962</v>
      </c>
      <c r="AP41" s="23"/>
      <c r="AQ41" s="18">
        <f t="shared" si="85"/>
        <v>1.5598557741128135E-07</v>
      </c>
      <c r="AR41" s="18">
        <f t="shared" si="147"/>
        <v>2.92544550263947E-09</v>
      </c>
      <c r="AS41" s="18">
        <f t="shared" si="182"/>
        <v>1.5483196705743585E-09</v>
      </c>
      <c r="AT41" s="18">
        <f t="shared" si="148"/>
        <v>1.5781357120347048E-10</v>
      </c>
      <c r="AU41" s="18">
        <f t="shared" si="86"/>
        <v>2.4151553783178626E-16</v>
      </c>
      <c r="AV41" s="18">
        <f t="shared" si="149"/>
        <v>4.616750021326665E-19</v>
      </c>
      <c r="AW41" s="18">
        <f t="shared" si="150"/>
        <v>2.4197721283391895E-16</v>
      </c>
      <c r="AX41" s="19">
        <f t="shared" si="134"/>
        <v>0.9980920724033235</v>
      </c>
      <c r="AY41" s="19">
        <f t="shared" si="87"/>
        <v>0.0019079275966763741</v>
      </c>
      <c r="AZ41" s="19">
        <f t="shared" si="14"/>
        <v>0.9980920724033235</v>
      </c>
      <c r="BA41" s="19">
        <f t="shared" si="15"/>
        <v>0</v>
      </c>
      <c r="BB41" s="19">
        <f t="shared" si="16"/>
        <v>0</v>
      </c>
      <c r="BC41" s="19">
        <f t="shared" si="17"/>
        <v>0.0019079275966763741</v>
      </c>
      <c r="BD41" s="19">
        <f t="shared" si="18"/>
        <v>0</v>
      </c>
      <c r="BE41" s="19">
        <f t="shared" si="19"/>
        <v>0</v>
      </c>
      <c r="BF41" s="19">
        <f t="shared" si="88"/>
        <v>0.978472501921197</v>
      </c>
      <c r="BG41" s="19">
        <f t="shared" si="89"/>
        <v>0.019619570482126536</v>
      </c>
      <c r="BH41" s="19">
        <f t="shared" si="90"/>
        <v>0.0005970779014982005</v>
      </c>
      <c r="BI41" s="19">
        <f t="shared" si="91"/>
        <v>0.0013108496951781735</v>
      </c>
      <c r="BJ41" s="23"/>
      <c r="BK41" s="18">
        <f t="shared" si="92"/>
        <v>2.0167570529383824E-07</v>
      </c>
      <c r="BL41" s="18">
        <f t="shared" si="151"/>
        <v>1.3700950406019938E-09</v>
      </c>
      <c r="BM41" s="18">
        <f t="shared" si="183"/>
        <v>1.6293154299850702E-09</v>
      </c>
      <c r="BN41" s="18">
        <f t="shared" si="152"/>
        <v>1.4485519767733373E-10</v>
      </c>
      <c r="BO41" s="18">
        <f t="shared" si="93"/>
        <v>3.285933384883724E-16</v>
      </c>
      <c r="BP41" s="18">
        <f t="shared" si="153"/>
        <v>1.984653879431364E-19</v>
      </c>
      <c r="BQ41" s="18">
        <f t="shared" si="154"/>
        <v>3.287918038763155E-16</v>
      </c>
      <c r="BR41" s="19">
        <f t="shared" si="135"/>
        <v>0.9993963797588525</v>
      </c>
      <c r="BS41" s="19">
        <f t="shared" si="94"/>
        <v>0.0006036202411474797</v>
      </c>
      <c r="BT41" s="19">
        <f t="shared" si="20"/>
        <v>0.9993963797588525</v>
      </c>
      <c r="BU41" s="19">
        <f t="shared" si="21"/>
        <v>0</v>
      </c>
      <c r="BV41" s="19">
        <f t="shared" si="22"/>
        <v>0</v>
      </c>
      <c r="BW41" s="19">
        <f t="shared" si="23"/>
        <v>0.0006036202411474797</v>
      </c>
      <c r="BX41" s="19">
        <f t="shared" si="24"/>
        <v>0</v>
      </c>
      <c r="BY41" s="19">
        <f t="shared" si="25"/>
        <v>0</v>
      </c>
      <c r="BZ41" s="19">
        <f t="shared" si="95"/>
        <v>0.9920850801474279</v>
      </c>
      <c r="CA41" s="19">
        <f t="shared" si="96"/>
        <v>0.007311299611424633</v>
      </c>
      <c r="CB41" s="19">
        <f t="shared" si="97"/>
        <v>0.0002983508981385468</v>
      </c>
      <c r="CC41" s="19">
        <f t="shared" si="98"/>
        <v>0.00030526934300893283</v>
      </c>
      <c r="CD41" s="23"/>
      <c r="CE41" s="18">
        <f t="shared" si="99"/>
        <v>2.4549046463014185E-07</v>
      </c>
      <c r="CF41" s="18">
        <f t="shared" si="155"/>
        <v>6.063117462858088E-10</v>
      </c>
      <c r="CG41" s="18">
        <f t="shared" si="184"/>
        <v>1.5741855350750358E-09</v>
      </c>
      <c r="CH41" s="18">
        <f t="shared" si="156"/>
        <v>1.3049838229477227E-10</v>
      </c>
      <c r="CI41" s="18">
        <f t="shared" si="100"/>
        <v>3.86447538419619E-16</v>
      </c>
      <c r="CJ41" s="18">
        <f t="shared" si="157"/>
        <v>7.912270205661645E-20</v>
      </c>
      <c r="CK41" s="18">
        <f t="shared" si="158"/>
        <v>3.865266611216756E-16</v>
      </c>
      <c r="CL41" s="19">
        <f t="shared" si="136"/>
        <v>0.999795298203164</v>
      </c>
      <c r="CM41" s="19">
        <f t="shared" si="101"/>
        <v>0.0002047017968359736</v>
      </c>
      <c r="CN41" s="19">
        <f t="shared" si="26"/>
        <v>0.999795298203164</v>
      </c>
      <c r="CO41" s="19">
        <f t="shared" si="27"/>
        <v>0</v>
      </c>
      <c r="CP41" s="19">
        <f t="shared" si="28"/>
        <v>0</v>
      </c>
      <c r="CQ41" s="19">
        <f t="shared" si="29"/>
        <v>0.0002047017968359736</v>
      </c>
      <c r="CR41" s="19">
        <f t="shared" si="30"/>
        <v>0</v>
      </c>
      <c r="CS41" s="19">
        <f t="shared" si="31"/>
        <v>0</v>
      </c>
      <c r="CT41" s="19">
        <f t="shared" si="102"/>
        <v>0.9973536520257843</v>
      </c>
      <c r="CU41" s="19">
        <f t="shared" si="103"/>
        <v>0.0024416461773798448</v>
      </c>
      <c r="CV41" s="19">
        <f t="shared" si="104"/>
        <v>0.00014817563956057663</v>
      </c>
      <c r="CW41" s="19">
        <f t="shared" si="105"/>
        <v>5.652615727539693E-05</v>
      </c>
      <c r="CX41" s="23"/>
      <c r="CY41" s="18">
        <f t="shared" si="106"/>
        <v>2.7518169038674195E-07</v>
      </c>
      <c r="CZ41" s="18">
        <f t="shared" si="159"/>
        <v>2.7496631159221327E-10</v>
      </c>
      <c r="DA41" s="18">
        <f t="shared" si="185"/>
        <v>1.5263981529314783E-09</v>
      </c>
      <c r="DB41" s="18">
        <f t="shared" si="160"/>
        <v>1.2180751487452335E-10</v>
      </c>
      <c r="DC41" s="18">
        <f t="shared" si="107"/>
        <v>4.2003682392688485E-16</v>
      </c>
      <c r="DD41" s="18">
        <f t="shared" si="161"/>
        <v>3.349296308926134E-20</v>
      </c>
      <c r="DE41" s="18">
        <f t="shared" si="162"/>
        <v>4.200703168899741E-16</v>
      </c>
      <c r="DF41" s="19">
        <f t="shared" si="137"/>
        <v>0.9999202681985787</v>
      </c>
      <c r="DG41" s="19">
        <f t="shared" si="108"/>
        <v>7.973180142131753E-05</v>
      </c>
      <c r="DH41" s="19">
        <f t="shared" si="32"/>
        <v>0.9999202681985787</v>
      </c>
      <c r="DI41" s="19">
        <f t="shared" si="33"/>
        <v>0</v>
      </c>
      <c r="DJ41" s="19">
        <f t="shared" si="34"/>
        <v>0</v>
      </c>
      <c r="DK41" s="19">
        <f t="shared" si="35"/>
        <v>7.973180142131753E-05</v>
      </c>
      <c r="DL41" s="19">
        <f t="shared" si="36"/>
        <v>0</v>
      </c>
      <c r="DM41" s="19">
        <f t="shared" si="37"/>
        <v>0</v>
      </c>
      <c r="DN41" s="19">
        <f t="shared" si="109"/>
        <v>0.9991057404415901</v>
      </c>
      <c r="DO41" s="19">
        <f t="shared" si="110"/>
        <v>0.0008145277569887095</v>
      </c>
      <c r="DP41" s="19">
        <f t="shared" si="111"/>
        <v>7.033587639936073E-05</v>
      </c>
      <c r="DQ41" s="19">
        <f t="shared" si="112"/>
        <v>9.395925021956814E-06</v>
      </c>
      <c r="DR41" s="23"/>
      <c r="DS41" s="18">
        <f t="shared" si="113"/>
        <v>2.9130069580227673E-07</v>
      </c>
      <c r="DT41" s="18">
        <f t="shared" si="163"/>
        <v>1.2660833670693457E-10</v>
      </c>
      <c r="DU41" s="18">
        <f t="shared" si="186"/>
        <v>1.500486034740778E-09</v>
      </c>
      <c r="DV41" s="18">
        <f t="shared" si="164"/>
        <v>1.1743707501825888E-10</v>
      </c>
      <c r="DW41" s="18">
        <f t="shared" si="114"/>
        <v>4.370926259615878E-16</v>
      </c>
      <c r="DX41" s="18">
        <f t="shared" si="165"/>
        <v>1.4868512735789255E-20</v>
      </c>
      <c r="DY41" s="18">
        <f t="shared" si="166"/>
        <v>4.371074944743236E-16</v>
      </c>
      <c r="DZ41" s="19">
        <f t="shared" si="138"/>
        <v>0.9999659843106702</v>
      </c>
      <c r="EA41" s="19">
        <f t="shared" si="115"/>
        <v>3.401568932985352E-05</v>
      </c>
      <c r="EB41" s="19">
        <f t="shared" si="38"/>
        <v>0.9999659843106702</v>
      </c>
      <c r="EC41" s="19">
        <f t="shared" si="39"/>
        <v>0</v>
      </c>
      <c r="ED41" s="19">
        <f t="shared" si="40"/>
        <v>0</v>
      </c>
      <c r="EE41" s="19">
        <f t="shared" si="41"/>
        <v>3.401568932985352E-05</v>
      </c>
      <c r="EF41" s="19">
        <f t="shared" si="42"/>
        <v>0</v>
      </c>
      <c r="EG41" s="19">
        <f t="shared" si="43"/>
        <v>0</v>
      </c>
      <c r="EH41" s="19">
        <f t="shared" si="116"/>
        <v>0.999671861564254</v>
      </c>
      <c r="EI41" s="19">
        <f t="shared" si="117"/>
        <v>0.0002941227464161409</v>
      </c>
      <c r="EJ41" s="19">
        <f t="shared" si="118"/>
        <v>3.242006765311328E-05</v>
      </c>
      <c r="EK41" s="19">
        <f t="shared" si="119"/>
        <v>1.595621676740244E-06</v>
      </c>
      <c r="EL41" s="23"/>
      <c r="EM41" s="18">
        <f t="shared" si="120"/>
        <v>2.991468776748389E-07</v>
      </c>
      <c r="EN41" s="18">
        <f t="shared" si="167"/>
        <v>5.794097551842099E-11</v>
      </c>
      <c r="EO41" s="18">
        <f t="shared" si="187"/>
        <v>1.4881749379108161E-09</v>
      </c>
      <c r="EP41" s="18">
        <f t="shared" si="168"/>
        <v>1.1540667570952215E-10</v>
      </c>
      <c r="EQ41" s="18">
        <f t="shared" si="121"/>
        <v>4.451828861099679E-16</v>
      </c>
      <c r="ER41" s="18">
        <f t="shared" si="169"/>
        <v>6.686775371947773E-21</v>
      </c>
      <c r="ES41" s="18">
        <f t="shared" si="170"/>
        <v>4.451895728853398E-16</v>
      </c>
      <c r="ET41" s="19">
        <f t="shared" si="139"/>
        <v>0.9999849799371341</v>
      </c>
      <c r="EU41" s="19">
        <f t="shared" si="122"/>
        <v>1.5020062865825422E-05</v>
      </c>
      <c r="EV41" s="19">
        <f t="shared" si="44"/>
        <v>0.9999849799371341</v>
      </c>
      <c r="EW41" s="19">
        <f t="shared" si="45"/>
        <v>0</v>
      </c>
      <c r="EX41" s="19">
        <f t="shared" si="46"/>
        <v>0</v>
      </c>
      <c r="EY41" s="19">
        <f t="shared" si="47"/>
        <v>1.5020062865825422E-05</v>
      </c>
      <c r="EZ41" s="19">
        <f t="shared" si="48"/>
        <v>0</v>
      </c>
      <c r="FA41" s="19">
        <f t="shared" si="49"/>
        <v>0</v>
      </c>
      <c r="FB41" s="19">
        <f>EM40*EM$14*EO41*INDEX(EM$11:EM$13,$B41,1)/ES41</f>
        <v>0.9998688980018011</v>
      </c>
      <c r="FC41" s="19">
        <f>EN40*EN$14*EO41*INDEX(EM$11:EM$13,$B41,1)/ES41</f>
        <v>0.0001160819353331625</v>
      </c>
      <c r="FD41" s="19">
        <f>EM40*EM$15*EP41*INDEX(EN$11:EN$13,$B41,1)/ES41</f>
        <v>1.4731552253692048E-05</v>
      </c>
      <c r="FE41" s="19">
        <f>EN40*EN$15*EP41*INDEX(EN$11:EN$13,$B41,1)/ES41</f>
        <v>2.885106121333744E-07</v>
      </c>
      <c r="FF41" s="23"/>
      <c r="FG41" s="18">
        <f t="shared" si="123"/>
        <v>3.027893085280022E-07</v>
      </c>
      <c r="FH41" s="18">
        <f t="shared" si="171"/>
        <v>2.6289752062512885E-11</v>
      </c>
      <c r="FI41" s="18">
        <f t="shared" si="188"/>
        <v>1.482565721664128E-09</v>
      </c>
      <c r="FJ41" s="18">
        <f t="shared" si="172"/>
        <v>1.144908232738911E-10</v>
      </c>
      <c r="FK41" s="18">
        <f t="shared" si="124"/>
        <v>4.489050497099999E-16</v>
      </c>
      <c r="FL41" s="18">
        <f t="shared" si="173"/>
        <v>3.0099353573035768E-21</v>
      </c>
      <c r="FM41" s="18">
        <f t="shared" si="174"/>
        <v>4.489080596453572E-16</v>
      </c>
      <c r="FN41" s="19">
        <f t="shared" si="140"/>
        <v>0.9999932949848134</v>
      </c>
      <c r="FO41" s="19">
        <f t="shared" si="125"/>
        <v>6.705015186587343E-06</v>
      </c>
      <c r="FP41" s="19">
        <f t="shared" si="50"/>
        <v>0.9999932949848134</v>
      </c>
      <c r="FQ41" s="19">
        <f t="shared" si="51"/>
        <v>0</v>
      </c>
      <c r="FR41" s="19">
        <f t="shared" si="52"/>
        <v>0</v>
      </c>
      <c r="FS41" s="19">
        <f t="shared" si="53"/>
        <v>6.705015186587343E-06</v>
      </c>
      <c r="FT41" s="19">
        <f t="shared" si="54"/>
        <v>0</v>
      </c>
      <c r="FU41" s="19">
        <f t="shared" si="55"/>
        <v>0</v>
      </c>
      <c r="FV41" s="19">
        <f>FG40*FG$14*FI41*INDEX(FG$11:FG$13,$B41,1)/FM41</f>
        <v>0.9999445424162093</v>
      </c>
      <c r="FW41" s="19">
        <f>FH40*FH$14*FI41*INDEX(FG$11:FG$13,$B41,1)/FM41</f>
        <v>4.875256860387819E-05</v>
      </c>
      <c r="FX41" s="19">
        <f>FG40*FG$15*FJ41*INDEX(FH$11:FH$13,$B41,1)/FM41</f>
        <v>6.650131160585198E-06</v>
      </c>
      <c r="FY41" s="19">
        <f>FH40*FH$15*FJ41*INDEX(FH$11:FH$13,$B41,1)/FM41</f>
        <v>5.4884026002145096E-08</v>
      </c>
      <c r="FZ41" s="23"/>
      <c r="GA41" s="18">
        <f t="shared" si="126"/>
        <v>3.044473439579957E-07</v>
      </c>
      <c r="GB41" s="18">
        <f t="shared" si="175"/>
        <v>1.18641134905743E-11</v>
      </c>
      <c r="GC41" s="18">
        <f t="shared" si="189"/>
        <v>1.48004079664404E-09</v>
      </c>
      <c r="GD41" s="18">
        <f t="shared" si="176"/>
        <v>1.1408121507433706E-10</v>
      </c>
      <c r="GE41" s="18">
        <f t="shared" si="127"/>
        <v>4.50594489487754E-16</v>
      </c>
      <c r="GF41" s="18">
        <f t="shared" si="177"/>
        <v>1.3534724827845506E-21</v>
      </c>
      <c r="GG41" s="18">
        <f t="shared" si="178"/>
        <v>4.505958429602369E-16</v>
      </c>
      <c r="GH41" s="19">
        <f t="shared" si="141"/>
        <v>0.9999969962606092</v>
      </c>
      <c r="GI41" s="19">
        <f t="shared" si="128"/>
        <v>3.0037393906982597E-06</v>
      </c>
      <c r="GJ41" s="19">
        <f t="shared" si="56"/>
        <v>0.9999969962606092</v>
      </c>
      <c r="GK41" s="19">
        <f t="shared" si="57"/>
        <v>0</v>
      </c>
      <c r="GL41" s="19">
        <f t="shared" si="58"/>
        <v>0</v>
      </c>
      <c r="GM41" s="19">
        <f t="shared" si="59"/>
        <v>3.0037393906982597E-06</v>
      </c>
      <c r="GN41" s="19">
        <f t="shared" si="60"/>
        <v>0</v>
      </c>
      <c r="GO41" s="19">
        <f t="shared" si="61"/>
        <v>0</v>
      </c>
      <c r="GP41" s="19">
        <f>GA40*GA$14*GC41*INDEX(GA$11:GA$13,$B41,1)/GG41</f>
        <v>0.9999757997478068</v>
      </c>
      <c r="GQ41" s="19">
        <f>GB40*GB$14*GC41*INDEX(GA$11:GA$13,$B41,1)/GG41</f>
        <v>2.119651280232177E-05</v>
      </c>
      <c r="GR41" s="19">
        <f>GA40*GA$15*GD41*INDEX(GB$11:GB$13,$B41,1)/GG41</f>
        <v>2.9929844897909644E-06</v>
      </c>
      <c r="GS41" s="19">
        <f>GB40*GB$15*GD41*INDEX(GB$11:GB$13,$B41,1)/GG41</f>
        <v>1.0754900907295065E-08</v>
      </c>
      <c r="GT41" s="23"/>
      <c r="GU41" s="18">
        <f>(GU40*GU$14+GV40*GV$14)*INDEX(GU$11:GU$13,$B41,1)</f>
        <v>3.051960099698105E-07</v>
      </c>
      <c r="GV41" s="18">
        <f>(GU40*GU$15+GV40*GV$15)*INDEX(GV$11:GV$13,$B41,1)</f>
        <v>5.33916928283579E-12</v>
      </c>
      <c r="GW41" s="18">
        <f>GU$14*GW42*INDEX(GU$11:GU$13,$B42,1)+GU$15*GX42*INDEX(GV$11:GV$13,$B42,1)</f>
        <v>1.4789075198162037E-09</v>
      </c>
      <c r="GX41" s="18">
        <f>GV$14*GW42*INDEX(GU$11:GU$13,$B42,1)+GV$15*GX42*INDEX(GV$11:GV$13,$B42,1)</f>
        <v>1.1389821614769242E-10</v>
      </c>
      <c r="GY41" s="18">
        <f t="shared" si="129"/>
        <v>4.513566741622539E-16</v>
      </c>
      <c r="GZ41" s="18">
        <f t="shared" si="179"/>
        <v>6.081218570255508E-22</v>
      </c>
      <c r="HA41" s="18">
        <f t="shared" si="180"/>
        <v>4.51357282284111E-16</v>
      </c>
      <c r="HB41" s="19">
        <f t="shared" si="142"/>
        <v>0.9999986526818533</v>
      </c>
      <c r="HC41" s="19">
        <f t="shared" si="130"/>
        <v>1.3473181466091045E-06</v>
      </c>
      <c r="HD41" s="19">
        <f t="shared" si="62"/>
        <v>0.9999986526818533</v>
      </c>
      <c r="HE41" s="19">
        <f t="shared" si="63"/>
        <v>0</v>
      </c>
      <c r="HF41" s="19">
        <f t="shared" si="64"/>
        <v>0</v>
      </c>
      <c r="HG41" s="19">
        <f t="shared" si="65"/>
        <v>1.3473181466091045E-06</v>
      </c>
      <c r="HH41" s="19">
        <f t="shared" si="66"/>
        <v>0</v>
      </c>
      <c r="HI41" s="19">
        <f t="shared" si="67"/>
        <v>0</v>
      </c>
      <c r="HJ41" s="19">
        <f>GU40*GU$14*GW41*INDEX(GU$11:GU$13,$B41,1)/HA41</f>
        <v>0.9999892771085752</v>
      </c>
      <c r="HK41" s="19">
        <f>GV40*GV$14*GW41*INDEX(GU$11:GU$13,$B41,1)/HA41</f>
        <v>9.375573277841359E-06</v>
      </c>
      <c r="HL41" s="19">
        <f>GU40*GU$15*GX41*INDEX(GV$11:GV$13,$B41,1)/HA41</f>
        <v>1.3451787977916305E-06</v>
      </c>
      <c r="HM41" s="19">
        <f>GV40*GV$15*GX41*INDEX(GV$11:GV$13,$B41,1)/HA41</f>
        <v>2.13934881747393E-09</v>
      </c>
      <c r="HN41" s="28" t="s">
        <v>4</v>
      </c>
      <c r="HO41" s="69">
        <v>0.3</v>
      </c>
      <c r="HP41" s="69">
        <v>0.3</v>
      </c>
      <c r="HQ41" s="69"/>
      <c r="HR41" s="58"/>
      <c r="HS41" s="58"/>
      <c r="HT41" s="58"/>
      <c r="HU41" s="2"/>
      <c r="HV41" s="2"/>
      <c r="HW41" s="2"/>
    </row>
    <row r="42" spans="1:231" ht="13.5" thickTop="1">
      <c r="A42">
        <v>16</v>
      </c>
      <c r="B42" s="22">
        <v>1</v>
      </c>
      <c r="C42" s="18">
        <f t="shared" si="68"/>
        <v>4.534507757117051E-09</v>
      </c>
      <c r="D42" s="18">
        <f t="shared" si="131"/>
        <v>1.6093348896448838E-10</v>
      </c>
      <c r="E42" s="18">
        <f t="shared" si="132"/>
        <v>1.993944742777176E-10</v>
      </c>
      <c r="F42" s="18">
        <f t="shared" si="1"/>
        <v>5.3442577713682986E-11</v>
      </c>
      <c r="G42" s="18">
        <f t="shared" si="69"/>
        <v>9.041557903385867E-19</v>
      </c>
      <c r="H42" s="18">
        <f t="shared" si="70"/>
        <v>8.600700490718814E-21</v>
      </c>
      <c r="I42" s="18">
        <f t="shared" si="71"/>
        <v>9.127564908293055E-19</v>
      </c>
      <c r="J42" s="19">
        <f t="shared" si="72"/>
        <v>0.9905772234137667</v>
      </c>
      <c r="K42" s="19">
        <f t="shared" si="73"/>
        <v>0.009422776586233262</v>
      </c>
      <c r="L42" s="19">
        <f t="shared" si="2"/>
        <v>0.9905772234137667</v>
      </c>
      <c r="M42" s="19">
        <f t="shared" si="3"/>
        <v>0</v>
      </c>
      <c r="N42" s="19">
        <f t="shared" si="4"/>
        <v>0</v>
      </c>
      <c r="O42" s="19">
        <f t="shared" si="5"/>
        <v>0.009422776586233262</v>
      </c>
      <c r="P42" s="19">
        <f t="shared" si="6"/>
        <v>0</v>
      </c>
      <c r="Q42" s="19">
        <f t="shared" si="7"/>
        <v>0</v>
      </c>
      <c r="R42" s="19">
        <f t="shared" si="74"/>
        <v>0.9750505223613898</v>
      </c>
      <c r="S42" s="19">
        <f t="shared" si="75"/>
        <v>0.01552670105237724</v>
      </c>
      <c r="T42" s="19">
        <f t="shared" si="76"/>
        <v>0.004666737479707096</v>
      </c>
      <c r="U42" s="19">
        <f t="shared" si="77"/>
        <v>0.004756039106526166</v>
      </c>
      <c r="V42" s="23"/>
      <c r="W42" s="18">
        <f t="shared" si="78"/>
        <v>6.747849738194424E-08</v>
      </c>
      <c r="X42" s="18">
        <f t="shared" si="143"/>
        <v>9.938047004759683E-10</v>
      </c>
      <c r="Y42" s="18">
        <f t="shared" si="181"/>
        <v>1.6286426312489325E-09</v>
      </c>
      <c r="Z42" s="18">
        <f t="shared" si="144"/>
        <v>5.19095065233872E-10</v>
      </c>
      <c r="AA42" s="18">
        <f t="shared" si="79"/>
        <v>1.0989835752885387E-16</v>
      </c>
      <c r="AB42" s="18">
        <f t="shared" si="145"/>
        <v>5.158791158233014E-19</v>
      </c>
      <c r="AC42" s="18">
        <f t="shared" si="146"/>
        <v>1.1041423664467716E-16</v>
      </c>
      <c r="AD42" s="19">
        <f t="shared" si="133"/>
        <v>0.9953277844279861</v>
      </c>
      <c r="AE42" s="19">
        <f t="shared" si="80"/>
        <v>0.004672215572014018</v>
      </c>
      <c r="AF42" s="19">
        <f t="shared" si="8"/>
        <v>0.9953277844279861</v>
      </c>
      <c r="AG42" s="19">
        <f t="shared" si="9"/>
        <v>0</v>
      </c>
      <c r="AH42" s="19">
        <f t="shared" si="10"/>
        <v>0</v>
      </c>
      <c r="AI42" s="19">
        <f t="shared" si="11"/>
        <v>0.004672215572014018</v>
      </c>
      <c r="AJ42" s="19">
        <f t="shared" si="12"/>
        <v>0</v>
      </c>
      <c r="AK42" s="19">
        <f t="shared" si="13"/>
        <v>0</v>
      </c>
      <c r="AL42" s="19">
        <f t="shared" si="81"/>
        <v>0.9903370213287338</v>
      </c>
      <c r="AM42" s="19">
        <f t="shared" si="82"/>
        <v>0.0049907630992522085</v>
      </c>
      <c r="AN42" s="19">
        <f t="shared" si="83"/>
        <v>0.003388705445869899</v>
      </c>
      <c r="AO42" s="19">
        <f t="shared" si="84"/>
        <v>0.0012835101261441176</v>
      </c>
      <c r="AP42" s="23"/>
      <c r="AQ42" s="18">
        <f t="shared" si="85"/>
        <v>9.844056368923733E-08</v>
      </c>
      <c r="AR42" s="18">
        <f t="shared" si="147"/>
        <v>6.909074995948409E-10</v>
      </c>
      <c r="AS42" s="18">
        <f t="shared" si="182"/>
        <v>2.452752008575666E-09</v>
      </c>
      <c r="AT42" s="18">
        <f t="shared" si="148"/>
        <v>7.626527720864204E-10</v>
      </c>
      <c r="AU42" s="18">
        <f t="shared" si="86"/>
        <v>2.4145029031409765E-16</v>
      </c>
      <c r="AV42" s="18">
        <f t="shared" si="149"/>
        <v>5.269225198213028E-19</v>
      </c>
      <c r="AW42" s="18">
        <f t="shared" si="150"/>
        <v>2.4197721283391895E-16</v>
      </c>
      <c r="AX42" s="19">
        <f t="shared" si="134"/>
        <v>0.9978224291715313</v>
      </c>
      <c r="AY42" s="19">
        <f t="shared" si="87"/>
        <v>0.0021775708284686958</v>
      </c>
      <c r="AZ42" s="19">
        <f t="shared" si="14"/>
        <v>0.9978224291715313</v>
      </c>
      <c r="BA42" s="19">
        <f t="shared" si="15"/>
        <v>0</v>
      </c>
      <c r="BB42" s="19">
        <f t="shared" si="16"/>
        <v>0</v>
      </c>
      <c r="BC42" s="19">
        <f t="shared" si="17"/>
        <v>0.0021775708284686958</v>
      </c>
      <c r="BD42" s="19">
        <f t="shared" si="18"/>
        <v>0</v>
      </c>
      <c r="BE42" s="19">
        <f t="shared" si="19"/>
        <v>0</v>
      </c>
      <c r="BF42" s="19">
        <f t="shared" si="88"/>
        <v>0.9962375385248258</v>
      </c>
      <c r="BG42" s="19">
        <f t="shared" si="89"/>
        <v>0.001584890646705428</v>
      </c>
      <c r="BH42" s="19">
        <f t="shared" si="90"/>
        <v>0.0018545338784977494</v>
      </c>
      <c r="BI42" s="19">
        <f t="shared" si="91"/>
        <v>0.00032303694997094643</v>
      </c>
      <c r="BJ42" s="23"/>
      <c r="BK42" s="18">
        <f t="shared" si="92"/>
        <v>1.2633885356784424E-07</v>
      </c>
      <c r="BL42" s="18">
        <f t="shared" si="151"/>
        <v>4.584307996553652E-10</v>
      </c>
      <c r="BM42" s="18">
        <f t="shared" si="183"/>
        <v>2.599539717734465E-09</v>
      </c>
      <c r="BN42" s="18">
        <f t="shared" si="152"/>
        <v>8.047804247512627E-10</v>
      </c>
      <c r="BO42" s="18">
        <f t="shared" si="93"/>
        <v>3.2842286774264977E-16</v>
      </c>
      <c r="BP42" s="18">
        <f t="shared" si="153"/>
        <v>3.689361336657058E-19</v>
      </c>
      <c r="BQ42" s="18">
        <f t="shared" si="154"/>
        <v>3.2879180387631545E-16</v>
      </c>
      <c r="BR42" s="19">
        <f t="shared" si="135"/>
        <v>0.9988779034960237</v>
      </c>
      <c r="BS42" s="19">
        <f t="shared" si="94"/>
        <v>0.0011220965039763942</v>
      </c>
      <c r="BT42" s="19">
        <f t="shared" si="20"/>
        <v>0.9988779034960237</v>
      </c>
      <c r="BU42" s="19">
        <f t="shared" si="21"/>
        <v>0</v>
      </c>
      <c r="BV42" s="19">
        <f t="shared" si="22"/>
        <v>0</v>
      </c>
      <c r="BW42" s="19">
        <f t="shared" si="23"/>
        <v>0.0011220965039763942</v>
      </c>
      <c r="BX42" s="19">
        <f t="shared" si="24"/>
        <v>0</v>
      </c>
      <c r="BY42" s="19">
        <f t="shared" si="25"/>
        <v>0</v>
      </c>
      <c r="BZ42" s="19">
        <f t="shared" si="95"/>
        <v>0.9983509046890818</v>
      </c>
      <c r="CA42" s="19">
        <f t="shared" si="96"/>
        <v>0.0005269988069419224</v>
      </c>
      <c r="CB42" s="19">
        <f t="shared" si="97"/>
        <v>0.0010454750697708368</v>
      </c>
      <c r="CC42" s="19">
        <f t="shared" si="98"/>
        <v>7.662143420555749E-05</v>
      </c>
      <c r="CD42" s="23"/>
      <c r="CE42" s="18">
        <f t="shared" si="99"/>
        <v>1.509212629183228E-07</v>
      </c>
      <c r="CF42" s="18">
        <f t="shared" si="155"/>
        <v>2.7835918987476834E-10</v>
      </c>
      <c r="CG42" s="18">
        <f t="shared" si="184"/>
        <v>2.5596262311401665E-09</v>
      </c>
      <c r="CH42" s="18">
        <f t="shared" si="156"/>
        <v>8.07006656528736E-10</v>
      </c>
      <c r="CI42" s="18">
        <f t="shared" si="100"/>
        <v>3.863020234025407E-16</v>
      </c>
      <c r="CJ42" s="18">
        <f t="shared" si="157"/>
        <v>2.246377191348844E-19</v>
      </c>
      <c r="CK42" s="18">
        <f t="shared" si="158"/>
        <v>3.865266611216756E-16</v>
      </c>
      <c r="CL42" s="19">
        <f t="shared" si="136"/>
        <v>0.9994188299495744</v>
      </c>
      <c r="CM42" s="19">
        <f t="shared" si="101"/>
        <v>0.0005811700504255001</v>
      </c>
      <c r="CN42" s="19">
        <f t="shared" si="26"/>
        <v>0.9994188299495744</v>
      </c>
      <c r="CO42" s="19">
        <f t="shared" si="27"/>
        <v>0</v>
      </c>
      <c r="CP42" s="19">
        <f t="shared" si="28"/>
        <v>0</v>
      </c>
      <c r="CQ42" s="19">
        <f t="shared" si="29"/>
        <v>0.0005811700504255001</v>
      </c>
      <c r="CR42" s="19">
        <f t="shared" si="30"/>
        <v>0</v>
      </c>
      <c r="CS42" s="19">
        <f t="shared" si="31"/>
        <v>0</v>
      </c>
      <c r="CT42" s="19">
        <f t="shared" si="102"/>
        <v>0.9992306931664865</v>
      </c>
      <c r="CU42" s="19">
        <f t="shared" si="103"/>
        <v>0.00018813678308805975</v>
      </c>
      <c r="CV42" s="19">
        <f t="shared" si="104"/>
        <v>0.0005646050366775863</v>
      </c>
      <c r="CW42" s="19">
        <f t="shared" si="105"/>
        <v>1.656501374791384E-05</v>
      </c>
      <c r="CX42" s="23"/>
      <c r="CY42" s="18">
        <f t="shared" si="106"/>
        <v>1.6691318309530792E-07</v>
      </c>
      <c r="CZ42" s="18">
        <f t="shared" si="159"/>
        <v>1.4907592755460475E-10</v>
      </c>
      <c r="DA42" s="18">
        <f t="shared" si="185"/>
        <v>2.515978394640039E-09</v>
      </c>
      <c r="DB42" s="18">
        <f t="shared" si="160"/>
        <v>8.073365268066228E-10</v>
      </c>
      <c r="DC42" s="18">
        <f t="shared" si="107"/>
        <v>4.199499624483917E-16</v>
      </c>
      <c r="DD42" s="18">
        <f t="shared" si="161"/>
        <v>1.2035444158241031E-19</v>
      </c>
      <c r="DE42" s="18">
        <f t="shared" si="162"/>
        <v>4.200703168899741E-16</v>
      </c>
      <c r="DF42" s="19">
        <f t="shared" si="137"/>
        <v>0.9997134897736325</v>
      </c>
      <c r="DG42" s="19">
        <f t="shared" si="108"/>
        <v>0.0002865102263674914</v>
      </c>
      <c r="DH42" s="19">
        <f t="shared" si="32"/>
        <v>0.9997134897736325</v>
      </c>
      <c r="DI42" s="19">
        <f t="shared" si="33"/>
        <v>0</v>
      </c>
      <c r="DJ42" s="19">
        <f t="shared" si="34"/>
        <v>0</v>
      </c>
      <c r="DK42" s="19">
        <f t="shared" si="35"/>
        <v>0.0002865102263674914</v>
      </c>
      <c r="DL42" s="19">
        <f t="shared" si="36"/>
        <v>0</v>
      </c>
      <c r="DM42" s="19">
        <f t="shared" si="37"/>
        <v>0</v>
      </c>
      <c r="DN42" s="19">
        <f t="shared" si="109"/>
        <v>0.9996372923687878</v>
      </c>
      <c r="DO42" s="19">
        <f t="shared" si="110"/>
        <v>7.619740484468447E-05</v>
      </c>
      <c r="DP42" s="19">
        <f t="shared" si="111"/>
        <v>0.0002829758297908583</v>
      </c>
      <c r="DQ42" s="19">
        <f t="shared" si="112"/>
        <v>3.53439657663306E-06</v>
      </c>
      <c r="DR42" s="23"/>
      <c r="DS42" s="18">
        <f t="shared" si="113"/>
        <v>1.7539373911683276E-07</v>
      </c>
      <c r="DT42" s="18">
        <f t="shared" si="163"/>
        <v>7.307913312241125E-11</v>
      </c>
      <c r="DU42" s="18">
        <f t="shared" si="186"/>
        <v>2.4918131703148255E-09</v>
      </c>
      <c r="DV42" s="18">
        <f t="shared" si="164"/>
        <v>8.082382714926472E-10</v>
      </c>
      <c r="DW42" s="18">
        <f t="shared" si="114"/>
        <v>4.3704842912208647E-16</v>
      </c>
      <c r="DX42" s="18">
        <f t="shared" si="165"/>
        <v>5.906535223703873E-20</v>
      </c>
      <c r="DY42" s="18">
        <f t="shared" si="166"/>
        <v>4.3710749447432353E-16</v>
      </c>
      <c r="DZ42" s="19">
        <f t="shared" si="138"/>
        <v>0.9998648722499986</v>
      </c>
      <c r="EA42" s="19">
        <f t="shared" si="115"/>
        <v>0.00013512775000134054</v>
      </c>
      <c r="EB42" s="19">
        <f t="shared" si="38"/>
        <v>0.9998648722499986</v>
      </c>
      <c r="EC42" s="19">
        <f t="shared" si="39"/>
        <v>0</v>
      </c>
      <c r="ED42" s="19">
        <f t="shared" si="40"/>
        <v>0</v>
      </c>
      <c r="EE42" s="19">
        <f t="shared" si="41"/>
        <v>0.00013512775000134054</v>
      </c>
      <c r="EF42" s="19">
        <f t="shared" si="42"/>
        <v>0</v>
      </c>
      <c r="EG42" s="19">
        <f t="shared" si="43"/>
        <v>0</v>
      </c>
      <c r="EH42" s="19">
        <f t="shared" si="116"/>
        <v>0.9998316045152243</v>
      </c>
      <c r="EI42" s="19">
        <f t="shared" si="117"/>
        <v>3.3267734774387004E-05</v>
      </c>
      <c r="EJ42" s="19">
        <f t="shared" si="118"/>
        <v>0.000134379795445874</v>
      </c>
      <c r="EK42" s="19">
        <f t="shared" si="119"/>
        <v>7.479545554665194E-07</v>
      </c>
      <c r="EL42" s="23"/>
      <c r="EM42" s="18">
        <f t="shared" si="120"/>
        <v>1.794676255268858E-07</v>
      </c>
      <c r="EN42" s="18">
        <f t="shared" si="167"/>
        <v>3.4181876164659525E-11</v>
      </c>
      <c r="EO42" s="18">
        <f t="shared" si="187"/>
        <v>2.4804580601622E-09</v>
      </c>
      <c r="EP42" s="18">
        <f t="shared" si="168"/>
        <v>8.09043039982205E-10</v>
      </c>
      <c r="EQ42" s="18">
        <f t="shared" si="121"/>
        <v>4.451619182763353E-16</v>
      </c>
      <c r="ER42" s="18">
        <f t="shared" si="169"/>
        <v>2.765460900455142E-20</v>
      </c>
      <c r="ES42" s="18">
        <f t="shared" si="170"/>
        <v>4.451895728853399E-16</v>
      </c>
      <c r="ET42" s="19">
        <f t="shared" si="139"/>
        <v>0.9999378812742056</v>
      </c>
      <c r="EU42" s="19">
        <f t="shared" si="122"/>
        <v>6.211872579431224E-05</v>
      </c>
      <c r="EV42" s="19">
        <f t="shared" si="44"/>
        <v>0.9999378812742056</v>
      </c>
      <c r="EW42" s="19">
        <f t="shared" si="45"/>
        <v>0</v>
      </c>
      <c r="EX42" s="19">
        <f t="shared" si="46"/>
        <v>0</v>
      </c>
      <c r="EY42" s="19">
        <f t="shared" si="47"/>
        <v>6.211872579431224E-05</v>
      </c>
      <c r="EZ42" s="19">
        <f t="shared" si="48"/>
        <v>0</v>
      </c>
      <c r="FA42" s="19">
        <f t="shared" si="49"/>
        <v>0</v>
      </c>
      <c r="FB42" s="19">
        <f>EM41*EM$14*EO42*INDEX(EM$11:EM$13,$B42,1)/ES42</f>
        <v>0.9999230165985898</v>
      </c>
      <c r="FC42" s="19">
        <f>EN41*EN$14*EO42*INDEX(EM$11:EM$13,$B42,1)/ES42</f>
        <v>1.4864675615673753E-05</v>
      </c>
      <c r="FD42" s="19">
        <f>EM41*EM$15*EP42*INDEX(EN$11:EN$13,$B42,1)/ES42</f>
        <v>6.196333854416058E-05</v>
      </c>
      <c r="FE42" s="19">
        <f>EN41*EN$15*EP42*INDEX(EN$11:EN$13,$B42,1)/ES42</f>
        <v>1.5538725015166415E-07</v>
      </c>
      <c r="FF42" s="23"/>
      <c r="FG42" s="18">
        <f t="shared" si="123"/>
        <v>1.813453787677298E-07</v>
      </c>
      <c r="FH42" s="18">
        <f t="shared" si="171"/>
        <v>1.5634769789411493E-11</v>
      </c>
      <c r="FI42" s="18">
        <f t="shared" si="188"/>
        <v>2.475361686315658E-09</v>
      </c>
      <c r="FJ42" s="18">
        <f t="shared" si="172"/>
        <v>8.095452308101632E-10</v>
      </c>
      <c r="FK42" s="18">
        <f t="shared" si="124"/>
        <v>4.488954025920394E-16</v>
      </c>
      <c r="FL42" s="18">
        <f t="shared" si="173"/>
        <v>1.2657053317832894E-20</v>
      </c>
      <c r="FM42" s="18">
        <f t="shared" si="174"/>
        <v>4.489080596453572E-16</v>
      </c>
      <c r="FN42" s="19">
        <f t="shared" si="140"/>
        <v>0.99997180479823</v>
      </c>
      <c r="FO42" s="19">
        <f t="shared" si="125"/>
        <v>2.8195201769894975E-05</v>
      </c>
      <c r="FP42" s="19">
        <f t="shared" si="50"/>
        <v>0.99997180479823</v>
      </c>
      <c r="FQ42" s="19">
        <f t="shared" si="51"/>
        <v>0</v>
      </c>
      <c r="FR42" s="19">
        <f t="shared" si="52"/>
        <v>0</v>
      </c>
      <c r="FS42" s="19">
        <f t="shared" si="53"/>
        <v>2.8195201769894975E-05</v>
      </c>
      <c r="FT42" s="19">
        <f t="shared" si="54"/>
        <v>0</v>
      </c>
      <c r="FU42" s="19">
        <f t="shared" si="55"/>
        <v>0</v>
      </c>
      <c r="FV42" s="19">
        <f>FG41*FG$14*FI42*INDEX(FG$11:FG$13,$B42,1)/FM42</f>
        <v>0.9999651315977821</v>
      </c>
      <c r="FW42" s="19">
        <f>FH41*FH$14*FI42*INDEX(FG$11:FG$13,$B42,1)/FM42</f>
        <v>6.673200447944169E-06</v>
      </c>
      <c r="FX42" s="19">
        <f>FG41*FG$15*FJ42*INDEX(FH$11:FH$13,$B42,1)/FM42</f>
        <v>2.81633870312518E-05</v>
      </c>
      <c r="FY42" s="19">
        <f>FH41*FH$15*FJ42*INDEX(FH$11:FH$13,$B42,1)/FM42</f>
        <v>3.1814738643172723E-08</v>
      </c>
      <c r="FZ42" s="23"/>
      <c r="GA42" s="18">
        <f t="shared" si="126"/>
        <v>1.8219693701499713E-07</v>
      </c>
      <c r="GB42" s="18">
        <f t="shared" si="175"/>
        <v>7.078396883999871E-12</v>
      </c>
      <c r="GC42" s="18">
        <f t="shared" si="189"/>
        <v>2.4730937751367182E-09</v>
      </c>
      <c r="GD42" s="18">
        <f t="shared" si="176"/>
        <v>8.098132337926484E-10</v>
      </c>
      <c r="GE42" s="18">
        <f t="shared" si="127"/>
        <v>4.505901107807661E-16</v>
      </c>
      <c r="GF42" s="18">
        <f t="shared" si="177"/>
        <v>5.732179470699741E-21</v>
      </c>
      <c r="GG42" s="18">
        <f t="shared" si="178"/>
        <v>4.505958429602368E-16</v>
      </c>
      <c r="GH42" s="19">
        <f t="shared" si="141"/>
        <v>0.999987278667657</v>
      </c>
      <c r="GI42" s="19">
        <f t="shared" si="128"/>
        <v>1.2721332343062878E-05</v>
      </c>
      <c r="GJ42" s="19">
        <f t="shared" si="56"/>
        <v>0.999987278667657</v>
      </c>
      <c r="GK42" s="19">
        <f t="shared" si="57"/>
        <v>0</v>
      </c>
      <c r="GL42" s="19">
        <f t="shared" si="58"/>
        <v>0</v>
      </c>
      <c r="GM42" s="19">
        <f t="shared" si="59"/>
        <v>1.2721332343062878E-05</v>
      </c>
      <c r="GN42" s="19">
        <f t="shared" si="60"/>
        <v>0</v>
      </c>
      <c r="GO42" s="19">
        <f t="shared" si="61"/>
        <v>0</v>
      </c>
      <c r="GP42" s="19">
        <f>GA41*GA$14*GC42*INDEX(GA$11:GA$13,$B42,1)/GG42</f>
        <v>0.9999842813888681</v>
      </c>
      <c r="GQ42" s="19">
        <f>GB41*GB$14*GC42*INDEX(GA$11:GA$13,$B42,1)/GG42</f>
        <v>2.997278788964135E-06</v>
      </c>
      <c r="GR42" s="19">
        <f>GA41*GA$15*GD42*INDEX(GB$11:GB$13,$B42,1)/GG42</f>
        <v>1.2714871741328753E-05</v>
      </c>
      <c r="GS42" s="19">
        <f>GB41*GB$15*GD42*INDEX(GB$11:GB$13,$B42,1)/GG42</f>
        <v>6.460601734125196E-09</v>
      </c>
      <c r="GT42" s="23"/>
      <c r="GU42" s="18">
        <f>(GU41*GU$14+GV41*GV$14)*INDEX(GU$11:GU$13,$B42,1)</f>
        <v>1.8258071260370428E-07</v>
      </c>
      <c r="GV42" s="18">
        <f>(GU41*GU$15+GV41*GV$15)*INDEX(GV$11:GV$13,$B42,1)</f>
        <v>3.1897909896604783E-12</v>
      </c>
      <c r="GW42" s="18">
        <f>GU$14*GW43*INDEX(GU$11:GU$13,$B43,1)+GU$15*GX43*INDEX(GV$11:GV$13,$B43,1)</f>
        <v>2.47208312581674E-09</v>
      </c>
      <c r="GX42" s="18">
        <f>GV$14*GW43*INDEX(GU$11:GU$13,$B43,1)+GV$15*GX43*INDEX(GV$11:GV$13,$B43,1)</f>
        <v>8.099455124290342E-10</v>
      </c>
      <c r="GY42" s="18">
        <f t="shared" si="129"/>
        <v>4.513546987272131E-16</v>
      </c>
      <c r="GZ42" s="18">
        <f t="shared" si="179"/>
        <v>2.5835568976620724E-21</v>
      </c>
      <c r="HA42" s="18">
        <f t="shared" si="180"/>
        <v>4.513572822841108E-16</v>
      </c>
      <c r="HB42" s="19">
        <f t="shared" si="142"/>
        <v>0.999994276026999</v>
      </c>
      <c r="HC42" s="19">
        <f t="shared" si="130"/>
        <v>5.723973001139771E-06</v>
      </c>
      <c r="HD42" s="19">
        <f t="shared" si="62"/>
        <v>0.999994276026999</v>
      </c>
      <c r="HE42" s="19">
        <f t="shared" si="63"/>
        <v>0</v>
      </c>
      <c r="HF42" s="19">
        <f t="shared" si="64"/>
        <v>0</v>
      </c>
      <c r="HG42" s="19">
        <f t="shared" si="65"/>
        <v>5.723973001139771E-06</v>
      </c>
      <c r="HH42" s="19">
        <f t="shared" si="66"/>
        <v>0</v>
      </c>
      <c r="HI42" s="19">
        <f t="shared" si="67"/>
        <v>0</v>
      </c>
      <c r="HJ42" s="19">
        <f>GU41*GU$14*GW42*INDEX(GU$11:GU$13,$B42,1)/HA42</f>
        <v>0.9999929300154726</v>
      </c>
      <c r="HK42" s="19">
        <f>GV41*GV$14*GW42*INDEX(GU$11:GU$13,$B42,1)/HA42</f>
        <v>1.3460115263849108E-06</v>
      </c>
      <c r="HL42" s="19">
        <f>GU41*GU$15*GX42*INDEX(GV$11:GV$13,$B42,1)/HA42</f>
        <v>5.7226663809155756E-06</v>
      </c>
      <c r="HM42" s="19">
        <f>GV41*GV$15*GX42*INDEX(GV$11:GV$13,$B42,1)/HA42</f>
        <v>1.3066202241944889E-09</v>
      </c>
      <c r="HN42" s="27" t="s">
        <v>14</v>
      </c>
      <c r="HO42" s="68">
        <v>0.45</v>
      </c>
      <c r="HP42" s="68">
        <v>0.45</v>
      </c>
      <c r="HQ42" s="68">
        <v>0.5</v>
      </c>
      <c r="HR42" s="58" t="s">
        <v>40</v>
      </c>
      <c r="HS42" s="58"/>
      <c r="HT42" s="58"/>
      <c r="HU42" s="2"/>
      <c r="HV42" s="2"/>
      <c r="HW42" s="2"/>
    </row>
    <row r="43" spans="1:231" ht="12.75">
      <c r="A43">
        <v>17</v>
      </c>
      <c r="B43" s="22">
        <v>2</v>
      </c>
      <c r="C43" s="18">
        <f t="shared" si="68"/>
        <v>7.28739910918018E-10</v>
      </c>
      <c r="D43" s="18">
        <f t="shared" si="131"/>
        <v>1.1643951337665916E-10</v>
      </c>
      <c r="E43" s="18">
        <f t="shared" si="132"/>
        <v>1.223581917863538E-09</v>
      </c>
      <c r="F43" s="18">
        <f t="shared" si="1"/>
        <v>1.810683709775764E-10</v>
      </c>
      <c r="G43" s="18">
        <f t="shared" si="69"/>
        <v>8.916729778247723E-19</v>
      </c>
      <c r="H43" s="18">
        <f t="shared" si="70"/>
        <v>2.108351300453339E-20</v>
      </c>
      <c r="I43" s="18">
        <f t="shared" si="71"/>
        <v>9.127564908293057E-19</v>
      </c>
      <c r="J43" s="19">
        <f t="shared" si="72"/>
        <v>0.9769012729940956</v>
      </c>
      <c r="K43" s="19">
        <f t="shared" si="73"/>
        <v>0.023098727005904374</v>
      </c>
      <c r="L43" s="19">
        <f t="shared" si="2"/>
        <v>0</v>
      </c>
      <c r="M43" s="19">
        <f t="shared" si="3"/>
        <v>0.9769012729940956</v>
      </c>
      <c r="N43" s="19">
        <f t="shared" si="4"/>
        <v>0</v>
      </c>
      <c r="O43" s="19">
        <f t="shared" si="5"/>
        <v>0</v>
      </c>
      <c r="P43" s="19">
        <f t="shared" si="6"/>
        <v>0.023098727005904374</v>
      </c>
      <c r="Q43" s="19">
        <f t="shared" si="7"/>
        <v>0</v>
      </c>
      <c r="R43" s="19">
        <f t="shared" si="74"/>
        <v>0.9725865338702637</v>
      </c>
      <c r="S43" s="19">
        <f t="shared" si="75"/>
        <v>0.004314739123831973</v>
      </c>
      <c r="T43" s="19">
        <f t="shared" si="76"/>
        <v>0.01799068954350309</v>
      </c>
      <c r="U43" s="19">
        <f t="shared" si="77"/>
        <v>0.005108037462401287</v>
      </c>
      <c r="V43" s="23"/>
      <c r="W43" s="18">
        <f t="shared" si="78"/>
        <v>1.2950965895522541E-08</v>
      </c>
      <c r="X43" s="18">
        <f t="shared" si="143"/>
        <v>3.490924689595716E-09</v>
      </c>
      <c r="Y43" s="18">
        <f t="shared" si="181"/>
        <v>8.267773551416679E-09</v>
      </c>
      <c r="Z43" s="18">
        <f t="shared" si="144"/>
        <v>9.563607482930615E-10</v>
      </c>
      <c r="AA43" s="18">
        <f t="shared" si="79"/>
        <v>1.0707565329630069E-16</v>
      </c>
      <c r="AB43" s="18">
        <f t="shared" si="145"/>
        <v>3.3385833483764825E-18</v>
      </c>
      <c r="AC43" s="18">
        <f t="shared" si="146"/>
        <v>1.1041423664467717E-16</v>
      </c>
      <c r="AD43" s="19">
        <f t="shared" si="133"/>
        <v>0.9697631080028172</v>
      </c>
      <c r="AE43" s="19">
        <f t="shared" si="80"/>
        <v>0.03023689199718276</v>
      </c>
      <c r="AF43" s="19">
        <f t="shared" si="8"/>
        <v>0</v>
      </c>
      <c r="AG43" s="19">
        <f t="shared" si="9"/>
        <v>0.9697631080028172</v>
      </c>
      <c r="AH43" s="19">
        <f t="shared" si="10"/>
        <v>0</v>
      </c>
      <c r="AI43" s="19">
        <f t="shared" si="11"/>
        <v>0</v>
      </c>
      <c r="AJ43" s="19">
        <f t="shared" si="12"/>
        <v>0.03023689199718276</v>
      </c>
      <c r="AK43" s="19">
        <f t="shared" si="13"/>
        <v>0</v>
      </c>
      <c r="AL43" s="19">
        <f t="shared" si="81"/>
        <v>0.9682565976872349</v>
      </c>
      <c r="AM43" s="19">
        <f t="shared" si="82"/>
        <v>0.0015065103155822656</v>
      </c>
      <c r="AN43" s="19">
        <f t="shared" si="83"/>
        <v>0.027071186740751006</v>
      </c>
      <c r="AO43" s="19">
        <f t="shared" si="84"/>
        <v>0.0031657052564317504</v>
      </c>
      <c r="AP43" s="23"/>
      <c r="AQ43" s="18">
        <f t="shared" si="85"/>
        <v>1.52678814115477E-08</v>
      </c>
      <c r="AR43" s="18">
        <f t="shared" si="147"/>
        <v>4.55763476290039E-09</v>
      </c>
      <c r="AS43" s="18">
        <f t="shared" si="182"/>
        <v>1.5434896875591112E-08</v>
      </c>
      <c r="AT43" s="18">
        <f t="shared" si="148"/>
        <v>1.3864730428518216E-09</v>
      </c>
      <c r="AU43" s="18">
        <f t="shared" si="86"/>
        <v>2.356581750959932E-16</v>
      </c>
      <c r="AV43" s="18">
        <f t="shared" si="149"/>
        <v>6.319037737925744E-18</v>
      </c>
      <c r="AW43" s="18">
        <f t="shared" si="150"/>
        <v>2.419772128339189E-16</v>
      </c>
      <c r="AX43" s="19">
        <f t="shared" si="134"/>
        <v>0.973885814850414</v>
      </c>
      <c r="AY43" s="19">
        <f t="shared" si="87"/>
        <v>0.026114185149586033</v>
      </c>
      <c r="AZ43" s="19">
        <f t="shared" si="14"/>
        <v>0</v>
      </c>
      <c r="BA43" s="19">
        <f t="shared" si="15"/>
        <v>0.973885814850414</v>
      </c>
      <c r="BB43" s="19">
        <f t="shared" si="16"/>
        <v>0</v>
      </c>
      <c r="BC43" s="19">
        <f t="shared" si="17"/>
        <v>0</v>
      </c>
      <c r="BD43" s="19">
        <f t="shared" si="18"/>
        <v>0.026114185149586033</v>
      </c>
      <c r="BE43" s="19">
        <f t="shared" si="19"/>
        <v>0</v>
      </c>
      <c r="BF43" s="19">
        <f t="shared" si="88"/>
        <v>0.9733063538570947</v>
      </c>
      <c r="BG43" s="19">
        <f t="shared" si="89"/>
        <v>0.0005794609933195282</v>
      </c>
      <c r="BH43" s="19">
        <f t="shared" si="90"/>
        <v>0.024516075314436867</v>
      </c>
      <c r="BI43" s="19">
        <f t="shared" si="91"/>
        <v>0.001598109835149168</v>
      </c>
      <c r="BJ43" s="23"/>
      <c r="BK43" s="18">
        <f t="shared" si="92"/>
        <v>1.8202104495353364E-08</v>
      </c>
      <c r="BL43" s="18">
        <f t="shared" si="151"/>
        <v>5.189672995755297E-09</v>
      </c>
      <c r="BM43" s="18">
        <f t="shared" si="183"/>
        <v>1.7657457607389814E-08</v>
      </c>
      <c r="BN43" s="18">
        <f t="shared" si="152"/>
        <v>1.4237728254511034E-09</v>
      </c>
      <c r="BO43" s="18">
        <f t="shared" si="93"/>
        <v>3.2140288849198157E-16</v>
      </c>
      <c r="BP43" s="18">
        <f t="shared" si="153"/>
        <v>7.38891538433381E-18</v>
      </c>
      <c r="BQ43" s="18">
        <f t="shared" si="154"/>
        <v>3.287918038763154E-16</v>
      </c>
      <c r="BR43" s="19">
        <f t="shared" si="135"/>
        <v>0.977527069418332</v>
      </c>
      <c r="BS43" s="19">
        <f t="shared" si="94"/>
        <v>0.022472930581667924</v>
      </c>
      <c r="BT43" s="19">
        <f t="shared" si="20"/>
        <v>0</v>
      </c>
      <c r="BU43" s="19">
        <f t="shared" si="21"/>
        <v>0.977527069418332</v>
      </c>
      <c r="BV43" s="19">
        <f t="shared" si="22"/>
        <v>0</v>
      </c>
      <c r="BW43" s="19">
        <f t="shared" si="23"/>
        <v>0</v>
      </c>
      <c r="BX43" s="19">
        <f t="shared" si="24"/>
        <v>0.022472930581667924</v>
      </c>
      <c r="BY43" s="19">
        <f t="shared" si="25"/>
        <v>0</v>
      </c>
      <c r="BZ43" s="19">
        <f t="shared" si="95"/>
        <v>0.9772515371136554</v>
      </c>
      <c r="CA43" s="19">
        <f t="shared" si="96"/>
        <v>0.0002755323046768011</v>
      </c>
      <c r="CB43" s="19">
        <f t="shared" si="97"/>
        <v>0.02162636638236833</v>
      </c>
      <c r="CC43" s="19">
        <f t="shared" si="98"/>
        <v>0.0008465641992995931</v>
      </c>
      <c r="CD43" s="23"/>
      <c r="CE43" s="18">
        <f t="shared" si="99"/>
        <v>2.1186945541732947E-08</v>
      </c>
      <c r="CF43" s="18">
        <f t="shared" si="155"/>
        <v>5.745971926097233E-09</v>
      </c>
      <c r="CG43" s="18">
        <f t="shared" si="184"/>
        <v>1.7866252075689763E-08</v>
      </c>
      <c r="CH43" s="18">
        <f t="shared" si="156"/>
        <v>1.3914706618822693E-09</v>
      </c>
      <c r="CI43" s="18">
        <f t="shared" si="100"/>
        <v>3.785313097625122E-16</v>
      </c>
      <c r="CJ43" s="18">
        <f t="shared" si="157"/>
        <v>7.995351359163454E-18</v>
      </c>
      <c r="CK43" s="18">
        <f t="shared" si="158"/>
        <v>3.8652666112167565E-16</v>
      </c>
      <c r="CL43" s="19">
        <f t="shared" si="136"/>
        <v>0.9793148774370145</v>
      </c>
      <c r="CM43" s="19">
        <f t="shared" si="101"/>
        <v>0.02068512256298558</v>
      </c>
      <c r="CN43" s="19">
        <f t="shared" si="26"/>
        <v>0</v>
      </c>
      <c r="CO43" s="19">
        <f t="shared" si="27"/>
        <v>0.9793148774370145</v>
      </c>
      <c r="CP43" s="19">
        <f t="shared" si="28"/>
        <v>0</v>
      </c>
      <c r="CQ43" s="19">
        <f t="shared" si="29"/>
        <v>0</v>
      </c>
      <c r="CR43" s="19">
        <f t="shared" si="30"/>
        <v>0.02068512256298558</v>
      </c>
      <c r="CS43" s="19">
        <f t="shared" si="31"/>
        <v>0</v>
      </c>
      <c r="CT43" s="19">
        <f t="shared" si="102"/>
        <v>0.9791771999217447</v>
      </c>
      <c r="CU43" s="19">
        <f t="shared" si="103"/>
        <v>0.00013767751526975726</v>
      </c>
      <c r="CV43" s="19">
        <f t="shared" si="104"/>
        <v>0.02024163002782984</v>
      </c>
      <c r="CW43" s="19">
        <f t="shared" si="105"/>
        <v>0.0004434925351557426</v>
      </c>
      <c r="CX43" s="23"/>
      <c r="CY43" s="18">
        <f t="shared" si="106"/>
        <v>2.320506244075924E-08</v>
      </c>
      <c r="CZ43" s="18">
        <f t="shared" si="159"/>
        <v>6.109321021982699E-09</v>
      </c>
      <c r="DA43" s="18">
        <f t="shared" si="185"/>
        <v>1.7742246165769016E-08</v>
      </c>
      <c r="DB43" s="18">
        <f t="shared" si="160"/>
        <v>1.3684641458355827E-09</v>
      </c>
      <c r="DC43" s="18">
        <f t="shared" si="107"/>
        <v>4.1170993011599125E-16</v>
      </c>
      <c r="DD43" s="18">
        <f t="shared" si="161"/>
        <v>8.360386773982924E-18</v>
      </c>
      <c r="DE43" s="18">
        <f t="shared" si="162"/>
        <v>4.200703168899742E-16</v>
      </c>
      <c r="DF43" s="19">
        <f t="shared" si="137"/>
        <v>0.9800976492795783</v>
      </c>
      <c r="DG43" s="19">
        <f t="shared" si="108"/>
        <v>0.019902350720421638</v>
      </c>
      <c r="DH43" s="19">
        <f t="shared" si="32"/>
        <v>0</v>
      </c>
      <c r="DI43" s="19">
        <f t="shared" si="33"/>
        <v>0.9800976492795783</v>
      </c>
      <c r="DJ43" s="19">
        <f t="shared" si="34"/>
        <v>0</v>
      </c>
      <c r="DK43" s="19">
        <f t="shared" si="35"/>
        <v>0</v>
      </c>
      <c r="DL43" s="19">
        <f t="shared" si="36"/>
        <v>0.019902350720421638</v>
      </c>
      <c r="DM43" s="19">
        <f t="shared" si="37"/>
        <v>0</v>
      </c>
      <c r="DN43" s="19">
        <f t="shared" si="109"/>
        <v>0.9800308772746722</v>
      </c>
      <c r="DO43" s="19">
        <f t="shared" si="110"/>
        <v>6.677200490620529E-05</v>
      </c>
      <c r="DP43" s="19">
        <f t="shared" si="111"/>
        <v>0.01968261249896035</v>
      </c>
      <c r="DQ43" s="19">
        <f t="shared" si="112"/>
        <v>0.00021973822146128603</v>
      </c>
      <c r="DR43" s="23"/>
      <c r="DS43" s="18">
        <f t="shared" si="113"/>
        <v>2.4299026170393505E-08</v>
      </c>
      <c r="DT43" s="18">
        <f t="shared" si="163"/>
        <v>6.301440452051787E-09</v>
      </c>
      <c r="DU43" s="18">
        <f t="shared" si="186"/>
        <v>1.763668544584577E-08</v>
      </c>
      <c r="DV43" s="18">
        <f t="shared" si="164"/>
        <v>1.3573425523578409E-09</v>
      </c>
      <c r="DW43" s="18">
        <f t="shared" si="114"/>
        <v>4.2855428120760464E-16</v>
      </c>
      <c r="DX43" s="18">
        <f t="shared" si="165"/>
        <v>8.55321326671892E-18</v>
      </c>
      <c r="DY43" s="18">
        <f t="shared" si="166"/>
        <v>4.371074944743236E-16</v>
      </c>
      <c r="DZ43" s="19">
        <f t="shared" si="138"/>
        <v>0.980432242926868</v>
      </c>
      <c r="EA43" s="19">
        <f t="shared" si="115"/>
        <v>0.019567757073131926</v>
      </c>
      <c r="EB43" s="19">
        <f t="shared" si="38"/>
        <v>0</v>
      </c>
      <c r="EC43" s="19">
        <f t="shared" si="39"/>
        <v>0.980432242926868</v>
      </c>
      <c r="ED43" s="19">
        <f t="shared" si="40"/>
        <v>0</v>
      </c>
      <c r="EE43" s="19">
        <f t="shared" si="41"/>
        <v>0</v>
      </c>
      <c r="EF43" s="19">
        <f t="shared" si="42"/>
        <v>0.019567757073131926</v>
      </c>
      <c r="EG43" s="19">
        <f t="shared" si="43"/>
        <v>0</v>
      </c>
      <c r="EH43" s="19">
        <f t="shared" si="116"/>
        <v>0.9804009707134421</v>
      </c>
      <c r="EI43" s="19">
        <f t="shared" si="117"/>
        <v>3.1272213425893225E-05</v>
      </c>
      <c r="EJ43" s="19">
        <f t="shared" si="118"/>
        <v>0.01946390153655648</v>
      </c>
      <c r="EK43" s="19">
        <f t="shared" si="119"/>
        <v>0.0001038555365754473</v>
      </c>
      <c r="EL43" s="23"/>
      <c r="EM43" s="18">
        <f t="shared" si="120"/>
        <v>2.483277733162507E-08</v>
      </c>
      <c r="EN43" s="18">
        <f t="shared" si="167"/>
        <v>6.393847364256754E-09</v>
      </c>
      <c r="EO43" s="18">
        <f t="shared" si="187"/>
        <v>1.7579250677959822E-08</v>
      </c>
      <c r="EP43" s="18">
        <f t="shared" si="168"/>
        <v>1.352543257614933E-09</v>
      </c>
      <c r="EQ43" s="18">
        <f t="shared" si="121"/>
        <v>4.365416177425953E-16</v>
      </c>
      <c r="ER43" s="18">
        <f t="shared" si="169"/>
        <v>8.647955142744483E-18</v>
      </c>
      <c r="ES43" s="18">
        <f t="shared" si="170"/>
        <v>4.451895728853397E-16</v>
      </c>
      <c r="ET43" s="19">
        <f t="shared" si="139"/>
        <v>0.9805746682549284</v>
      </c>
      <c r="EU43" s="19">
        <f t="shared" si="122"/>
        <v>0.01942533174507166</v>
      </c>
      <c r="EV43" s="19">
        <f t="shared" si="44"/>
        <v>0</v>
      </c>
      <c r="EW43" s="19">
        <f t="shared" si="45"/>
        <v>0.9805746682549284</v>
      </c>
      <c r="EX43" s="19">
        <f t="shared" si="46"/>
        <v>0</v>
      </c>
      <c r="EY43" s="19">
        <f t="shared" si="47"/>
        <v>0</v>
      </c>
      <c r="EZ43" s="19">
        <f t="shared" si="48"/>
        <v>0.01942533174507166</v>
      </c>
      <c r="FA43" s="19">
        <f t="shared" si="49"/>
        <v>0</v>
      </c>
      <c r="FB43" s="19">
        <f>EM42*EM$14*EO43*INDEX(EM$11:EM$13,$B43,1)/ES43</f>
        <v>0.9805603341148883</v>
      </c>
      <c r="FC43" s="19">
        <f>EN42*EN$14*EO43*INDEX(EM$11:EM$13,$B43,1)/ES43</f>
        <v>1.4334140040281345E-05</v>
      </c>
      <c r="FD43" s="19">
        <f>EM42*EM$15*EP43*INDEX(EN$11:EN$13,$B43,1)/ES43</f>
        <v>0.019377547159317627</v>
      </c>
      <c r="FE43" s="19">
        <f>EN42*EN$15*EP43*INDEX(EN$11:EN$13,$B43,1)/ES43</f>
        <v>4.778458575403093E-05</v>
      </c>
      <c r="FF43" s="23"/>
      <c r="FG43" s="18">
        <f t="shared" si="123"/>
        <v>2.508128452890352E-08</v>
      </c>
      <c r="FH43" s="18">
        <f t="shared" si="171"/>
        <v>6.436634174739405E-09</v>
      </c>
      <c r="FI43" s="18">
        <f t="shared" si="188"/>
        <v>1.755154220509029E-08</v>
      </c>
      <c r="FJ43" s="18">
        <f t="shared" si="172"/>
        <v>1.3505250480979405E-09</v>
      </c>
      <c r="FK43" s="18">
        <f t="shared" si="124"/>
        <v>4.402152239669283E-16</v>
      </c>
      <c r="FL43" s="18">
        <f t="shared" si="173"/>
        <v>8.692835678428782E-18</v>
      </c>
      <c r="FM43" s="18">
        <f t="shared" si="174"/>
        <v>4.489080596453571E-16</v>
      </c>
      <c r="FN43" s="19">
        <f t="shared" si="140"/>
        <v>0.9806355990015054</v>
      </c>
      <c r="FO43" s="19">
        <f t="shared" si="125"/>
        <v>0.0193644009984945</v>
      </c>
      <c r="FP43" s="19">
        <f t="shared" si="50"/>
        <v>0</v>
      </c>
      <c r="FQ43" s="19">
        <f t="shared" si="51"/>
        <v>0.9806355990015054</v>
      </c>
      <c r="FR43" s="19">
        <f t="shared" si="52"/>
        <v>0</v>
      </c>
      <c r="FS43" s="19">
        <f t="shared" si="53"/>
        <v>0</v>
      </c>
      <c r="FT43" s="19">
        <f t="shared" si="54"/>
        <v>0.0193644009984945</v>
      </c>
      <c r="FU43" s="19">
        <f t="shared" si="55"/>
        <v>0</v>
      </c>
      <c r="FV43" s="19">
        <f>FG42*FG$14*FI43*INDEX(FG$11:FG$13,$B43,1)/FM43</f>
        <v>0.9806291008005948</v>
      </c>
      <c r="FW43" s="19">
        <f>FH42*FH$14*FI43*INDEX(FG$11:FG$13,$B43,1)/FM43</f>
        <v>6.498200910628765E-06</v>
      </c>
      <c r="FX43" s="19">
        <f>FG42*FG$15*FJ43*INDEX(FH$11:FH$13,$B43,1)/FM43</f>
        <v>0.01934270399763523</v>
      </c>
      <c r="FY43" s="19">
        <f>FH42*FH$15*FJ43*INDEX(FH$11:FH$13,$B43,1)/FM43</f>
        <v>2.1697000859266216E-05</v>
      </c>
      <c r="FZ43" s="23"/>
      <c r="GA43" s="18">
        <f t="shared" si="126"/>
        <v>2.5194642365787244E-08</v>
      </c>
      <c r="GB43" s="18">
        <f t="shared" si="175"/>
        <v>6.456139518929577E-09</v>
      </c>
      <c r="GC43" s="18">
        <f t="shared" si="189"/>
        <v>1.7538735999591552E-08</v>
      </c>
      <c r="GD43" s="18">
        <f t="shared" si="176"/>
        <v>1.3496706316554778E-09</v>
      </c>
      <c r="GE43" s="18">
        <f t="shared" si="127"/>
        <v>4.4188218105766723E-16</v>
      </c>
      <c r="GF43" s="18">
        <f t="shared" si="177"/>
        <v>8.713661902569575E-18</v>
      </c>
      <c r="GG43" s="18">
        <f t="shared" si="178"/>
        <v>4.505958429602368E-16</v>
      </c>
      <c r="GH43" s="19">
        <f t="shared" si="141"/>
        <v>0.9806619123573705</v>
      </c>
      <c r="GI43" s="19">
        <f t="shared" si="128"/>
        <v>0.019338087642629495</v>
      </c>
      <c r="GJ43" s="19">
        <f t="shared" si="56"/>
        <v>0</v>
      </c>
      <c r="GK43" s="19">
        <f t="shared" si="57"/>
        <v>0.9806619123573705</v>
      </c>
      <c r="GL43" s="19">
        <f t="shared" si="58"/>
        <v>0</v>
      </c>
      <c r="GM43" s="19">
        <f t="shared" si="59"/>
        <v>0</v>
      </c>
      <c r="GN43" s="19">
        <f t="shared" si="60"/>
        <v>0.019338087642629495</v>
      </c>
      <c r="GO43" s="19">
        <f t="shared" si="61"/>
        <v>0</v>
      </c>
      <c r="GP43" s="19">
        <f>GA42*GA$14*GC43*INDEX(GA$11:GA$13,$B43,1)/GG43</f>
        <v>0.9806589819856633</v>
      </c>
      <c r="GQ43" s="19">
        <f>GB42*GB$14*GC43*INDEX(GA$11:GA$13,$B43,1)/GG43</f>
        <v>2.930371707472456E-06</v>
      </c>
      <c r="GR43" s="19">
        <f>GA42*GA$15*GD43*INDEX(GB$11:GB$13,$B43,1)/GG43</f>
        <v>0.019328296681993904</v>
      </c>
      <c r="GS43" s="19">
        <f>GB42*GB$15*GD43*INDEX(GB$11:GB$13,$B43,1)/GG43</f>
        <v>9.790960635590422E-06</v>
      </c>
      <c r="GT43" s="23"/>
      <c r="GU43" s="18">
        <f>(GU42*GU$14+GV42*GV$14)*INDEX(GU$11:GU$13,$B43,1)</f>
        <v>2.5245889101754307E-08</v>
      </c>
      <c r="GV43" s="18">
        <f>(GU42*GU$15+GV42*GV$15)*INDEX(GV$11:GV$13,$B43,1)</f>
        <v>6.464969567938815E-09</v>
      </c>
      <c r="GW43" s="18">
        <f>GU$14*GW44*INDEX(GU$11:GU$13,$B44,1)+GU$15*GX44*INDEX(GV$11:GV$13,$B44,1)</f>
        <v>1.753291694541509E-08</v>
      </c>
      <c r="GX43" s="18">
        <f>GV$14*GW44*INDEX(GU$11:GU$13,$B44,1)+GV$15*GX44*INDEX(GV$11:GV$13,$B44,1)</f>
        <v>1.3493034047913899E-09</v>
      </c>
      <c r="GY43" s="18">
        <f t="shared" si="129"/>
        <v>4.4263407683421827E-16</v>
      </c>
      <c r="GZ43" s="18">
        <f t="shared" si="179"/>
        <v>8.723205449892564E-18</v>
      </c>
      <c r="HA43" s="18">
        <f t="shared" si="180"/>
        <v>4.513572822841109E-16</v>
      </c>
      <c r="HB43" s="19">
        <f t="shared" si="142"/>
        <v>0.9806733915851574</v>
      </c>
      <c r="HC43" s="19">
        <f t="shared" si="130"/>
        <v>0.019326608414842558</v>
      </c>
      <c r="HD43" s="19">
        <f t="shared" si="62"/>
        <v>0</v>
      </c>
      <c r="HE43" s="19">
        <f t="shared" si="63"/>
        <v>0.9806733915851574</v>
      </c>
      <c r="HF43" s="19">
        <f t="shared" si="64"/>
        <v>0</v>
      </c>
      <c r="HG43" s="19">
        <f t="shared" si="65"/>
        <v>0</v>
      </c>
      <c r="HH43" s="19">
        <f t="shared" si="66"/>
        <v>0.019326608414842558</v>
      </c>
      <c r="HI43" s="19">
        <f t="shared" si="67"/>
        <v>0</v>
      </c>
      <c r="HJ43" s="19">
        <f>GU42*GU$14*GW43*INDEX(GU$11:GU$13,$B43,1)/HA43</f>
        <v>0.9806720733643959</v>
      </c>
      <c r="HK43" s="19">
        <f>GV42*GV$14*GW43*INDEX(GU$11:GU$13,$B43,1)/HA43</f>
        <v>1.3182207615801947E-06</v>
      </c>
      <c r="HL43" s="19">
        <f>GU42*GU$15*GX43*INDEX(GV$11:GV$13,$B43,1)/HA43</f>
        <v>0.019322202662602997</v>
      </c>
      <c r="HM43" s="19">
        <f>GV42*GV$15*GX43*INDEX(GV$11:GV$13,$B43,1)/HA43</f>
        <v>4.405752239559576E-06</v>
      </c>
      <c r="HN43" s="28" t="s">
        <v>15</v>
      </c>
      <c r="HO43" s="69">
        <v>0.45</v>
      </c>
      <c r="HP43" s="69">
        <v>0.45</v>
      </c>
      <c r="HQ43" s="69">
        <v>0.5</v>
      </c>
      <c r="HR43" s="58"/>
      <c r="HS43" s="58"/>
      <c r="HT43" s="58"/>
      <c r="HU43" s="2"/>
      <c r="HV43" s="2"/>
      <c r="HW43" s="2"/>
    </row>
    <row r="44" spans="1:231" ht="13.5" thickBot="1">
      <c r="A44">
        <v>18</v>
      </c>
      <c r="B44" s="22">
        <v>1</v>
      </c>
      <c r="C44" s="18">
        <f t="shared" si="68"/>
        <v>4.1624511605045624E-10</v>
      </c>
      <c r="D44" s="18">
        <f t="shared" si="131"/>
        <v>1.6602560179312915E-11</v>
      </c>
      <c r="E44" s="18">
        <f t="shared" si="132"/>
        <v>2.1785911500976706E-09</v>
      </c>
      <c r="F44" s="18">
        <f t="shared" si="1"/>
        <v>3.570873808842432E-10</v>
      </c>
      <c r="G44" s="18">
        <f t="shared" si="69"/>
        <v>9.068279260989019E-19</v>
      </c>
      <c r="H44" s="18">
        <f t="shared" si="70"/>
        <v>5.92856473040388E-21</v>
      </c>
      <c r="I44" s="18">
        <f t="shared" si="71"/>
        <v>9.127564908293057E-19</v>
      </c>
      <c r="J44" s="19">
        <f t="shared" si="72"/>
        <v>0.9935047684788116</v>
      </c>
      <c r="K44" s="19">
        <f t="shared" si="73"/>
        <v>0.00649523152118847</v>
      </c>
      <c r="L44" s="19">
        <f t="shared" si="2"/>
        <v>0.9935047684788116</v>
      </c>
      <c r="M44" s="19">
        <f t="shared" si="3"/>
        <v>0</v>
      </c>
      <c r="N44" s="19">
        <f t="shared" si="4"/>
        <v>0</v>
      </c>
      <c r="O44" s="19">
        <f t="shared" si="5"/>
        <v>0.00649523152118847</v>
      </c>
      <c r="P44" s="19">
        <f t="shared" si="6"/>
        <v>0</v>
      </c>
      <c r="Q44" s="19">
        <f t="shared" si="7"/>
        <v>0</v>
      </c>
      <c r="R44" s="19">
        <f t="shared" si="74"/>
        <v>0.9740503064027861</v>
      </c>
      <c r="S44" s="19">
        <f t="shared" si="75"/>
        <v>0.019454462076025483</v>
      </c>
      <c r="T44" s="19">
        <f t="shared" si="76"/>
        <v>0.002850966591309579</v>
      </c>
      <c r="U44" s="19">
        <f t="shared" si="77"/>
        <v>0.003644264929878891</v>
      </c>
      <c r="V44" s="23"/>
      <c r="W44" s="18">
        <f t="shared" si="78"/>
        <v>7.891171211229825E-09</v>
      </c>
      <c r="X44" s="18">
        <f t="shared" si="143"/>
        <v>2.586675848472798E-10</v>
      </c>
      <c r="Y44" s="18">
        <f t="shared" si="181"/>
        <v>1.3937576808751767E-08</v>
      </c>
      <c r="Z44" s="18">
        <f t="shared" si="144"/>
        <v>1.6640344688140947E-09</v>
      </c>
      <c r="AA44" s="18">
        <f t="shared" si="79"/>
        <v>1.099838048675264E-16</v>
      </c>
      <c r="AB44" s="18">
        <f t="shared" si="145"/>
        <v>4.30431777150768E-19</v>
      </c>
      <c r="AC44" s="18">
        <f t="shared" si="146"/>
        <v>1.1041423664467716E-16</v>
      </c>
      <c r="AD44" s="19">
        <f t="shared" si="133"/>
        <v>0.9961016641491991</v>
      </c>
      <c r="AE44" s="19">
        <f t="shared" si="80"/>
        <v>0.0038983358508009776</v>
      </c>
      <c r="AF44" s="19">
        <f t="shared" si="8"/>
        <v>0.9961016641491991</v>
      </c>
      <c r="AG44" s="19">
        <f t="shared" si="9"/>
        <v>0</v>
      </c>
      <c r="AH44" s="19">
        <f t="shared" si="10"/>
        <v>0</v>
      </c>
      <c r="AI44" s="19">
        <f t="shared" si="11"/>
        <v>0.0038983358508009776</v>
      </c>
      <c r="AJ44" s="19">
        <f t="shared" si="12"/>
        <v>0</v>
      </c>
      <c r="AK44" s="19">
        <f t="shared" si="13"/>
        <v>0</v>
      </c>
      <c r="AL44" s="19">
        <f t="shared" si="81"/>
        <v>0.9685217012454201</v>
      </c>
      <c r="AM44" s="19">
        <f t="shared" si="82"/>
        <v>0.027579962903779013</v>
      </c>
      <c r="AN44" s="19">
        <f t="shared" si="83"/>
        <v>0.0012414067573972266</v>
      </c>
      <c r="AO44" s="19">
        <f t="shared" si="84"/>
        <v>0.0026569290934037506</v>
      </c>
      <c r="AP44" s="23"/>
      <c r="AQ44" s="18">
        <f t="shared" si="85"/>
        <v>9.863660892898616E-09</v>
      </c>
      <c r="AR44" s="18">
        <f t="shared" si="147"/>
        <v>2.1727275474348735E-10</v>
      </c>
      <c r="AS44" s="18">
        <f t="shared" si="182"/>
        <v>2.448321066178637E-08</v>
      </c>
      <c r="AT44" s="18">
        <f t="shared" si="148"/>
        <v>2.2235889503435015E-09</v>
      </c>
      <c r="AU44" s="18">
        <f t="shared" si="86"/>
        <v>2.4149408753726067E-16</v>
      </c>
      <c r="AV44" s="18">
        <f t="shared" si="149"/>
        <v>4.831252966583121E-19</v>
      </c>
      <c r="AW44" s="18">
        <f t="shared" si="150"/>
        <v>2.41977212833919E-16</v>
      </c>
      <c r="AX44" s="19">
        <f t="shared" si="134"/>
        <v>0.998003426475575</v>
      </c>
      <c r="AY44" s="19">
        <f t="shared" si="87"/>
        <v>0.0019965735244248184</v>
      </c>
      <c r="AZ44" s="19">
        <f t="shared" si="14"/>
        <v>0.998003426475575</v>
      </c>
      <c r="BA44" s="19">
        <f t="shared" si="15"/>
        <v>0</v>
      </c>
      <c r="BB44" s="19">
        <f t="shared" si="16"/>
        <v>0</v>
      </c>
      <c r="BC44" s="19">
        <f t="shared" si="17"/>
        <v>0.0019965735244248184</v>
      </c>
      <c r="BD44" s="19">
        <f t="shared" si="18"/>
        <v>0</v>
      </c>
      <c r="BE44" s="19">
        <f t="shared" si="19"/>
        <v>0</v>
      </c>
      <c r="BF44" s="19">
        <f t="shared" si="88"/>
        <v>0.9733565698566649</v>
      </c>
      <c r="BG44" s="19">
        <f t="shared" si="89"/>
        <v>0.02464685661891008</v>
      </c>
      <c r="BH44" s="19">
        <f t="shared" si="90"/>
        <v>0.0005292449937488819</v>
      </c>
      <c r="BI44" s="19">
        <f t="shared" si="91"/>
        <v>0.001467328530675936</v>
      </c>
      <c r="BJ44" s="23"/>
      <c r="BK44" s="18">
        <f t="shared" si="92"/>
        <v>1.1649089882268048E-08</v>
      </c>
      <c r="BL44" s="18">
        <f t="shared" si="151"/>
        <v>1.571223551881095E-10</v>
      </c>
      <c r="BM44" s="18">
        <f t="shared" si="183"/>
        <v>2.819389837303887E-08</v>
      </c>
      <c r="BN44" s="18">
        <f t="shared" si="152"/>
        <v>2.281964248979681E-09</v>
      </c>
      <c r="BO44" s="18">
        <f t="shared" si="93"/>
        <v>3.284332562790607E-16</v>
      </c>
      <c r="BP44" s="18">
        <f t="shared" si="153"/>
        <v>3.58547597254753E-19</v>
      </c>
      <c r="BQ44" s="18">
        <f t="shared" si="154"/>
        <v>3.2879180387631545E-16</v>
      </c>
      <c r="BR44" s="19">
        <f t="shared" si="135"/>
        <v>0.9989094995890176</v>
      </c>
      <c r="BS44" s="19">
        <f t="shared" si="94"/>
        <v>0.0010905004109823585</v>
      </c>
      <c r="BT44" s="19">
        <f t="shared" si="20"/>
        <v>0.9989094995890176</v>
      </c>
      <c r="BU44" s="19">
        <f t="shared" si="21"/>
        <v>0</v>
      </c>
      <c r="BV44" s="19">
        <f t="shared" si="22"/>
        <v>0</v>
      </c>
      <c r="BW44" s="19">
        <f t="shared" si="23"/>
        <v>0.0010905004109823585</v>
      </c>
      <c r="BX44" s="19">
        <f t="shared" si="24"/>
        <v>0</v>
      </c>
      <c r="BY44" s="19">
        <f t="shared" si="25"/>
        <v>0</v>
      </c>
      <c r="BZ44" s="19">
        <f t="shared" si="95"/>
        <v>0.9772595143810101</v>
      </c>
      <c r="CA44" s="19">
        <f t="shared" si="96"/>
        <v>0.02164998520800747</v>
      </c>
      <c r="CB44" s="19">
        <f t="shared" si="97"/>
        <v>0.0002675550373219056</v>
      </c>
      <c r="CC44" s="19">
        <f t="shared" si="98"/>
        <v>0.0008229453736604527</v>
      </c>
      <c r="CD44" s="23"/>
      <c r="CE44" s="18">
        <f t="shared" si="99"/>
        <v>1.3291983460375463E-08</v>
      </c>
      <c r="CF44" s="18">
        <f t="shared" si="155"/>
        <v>9.852919499962277E-11</v>
      </c>
      <c r="CG44" s="18">
        <f t="shared" si="184"/>
        <v>2.9062885861369635E-08</v>
      </c>
      <c r="CH44" s="18">
        <f t="shared" si="156"/>
        <v>2.2659572279209305E-09</v>
      </c>
      <c r="CI44" s="18">
        <f t="shared" si="100"/>
        <v>3.863033981801051E-16</v>
      </c>
      <c r="CJ44" s="18">
        <f t="shared" si="157"/>
        <v>2.23262941570626E-19</v>
      </c>
      <c r="CK44" s="18">
        <f t="shared" si="158"/>
        <v>3.8652666112167575E-16</v>
      </c>
      <c r="CL44" s="19">
        <f t="shared" si="136"/>
        <v>0.9994223866966311</v>
      </c>
      <c r="CM44" s="19">
        <f t="shared" si="101"/>
        <v>0.0005776133033688573</v>
      </c>
      <c r="CN44" s="19">
        <f t="shared" si="26"/>
        <v>0.9994223866966311</v>
      </c>
      <c r="CO44" s="19">
        <f t="shared" si="27"/>
        <v>0</v>
      </c>
      <c r="CP44" s="19">
        <f t="shared" si="28"/>
        <v>0</v>
      </c>
      <c r="CQ44" s="19">
        <f t="shared" si="29"/>
        <v>0.0005776133033688573</v>
      </c>
      <c r="CR44" s="19">
        <f t="shared" si="30"/>
        <v>0</v>
      </c>
      <c r="CS44" s="19">
        <f t="shared" si="31"/>
        <v>0</v>
      </c>
      <c r="CT44" s="19">
        <f t="shared" si="102"/>
        <v>0.9791780563421567</v>
      </c>
      <c r="CU44" s="19">
        <f t="shared" si="103"/>
        <v>0.020244330354474347</v>
      </c>
      <c r="CV44" s="19">
        <f t="shared" si="104"/>
        <v>0.00013682109485762745</v>
      </c>
      <c r="CW44" s="19">
        <f t="shared" si="105"/>
        <v>0.0004407922085112299</v>
      </c>
      <c r="CX44" s="23"/>
      <c r="CY44" s="18">
        <f t="shared" si="106"/>
        <v>1.4356766451565772E-08</v>
      </c>
      <c r="CZ44" s="18">
        <f t="shared" si="159"/>
        <v>5.3275739462241566E-11</v>
      </c>
      <c r="DA44" s="18">
        <f t="shared" si="185"/>
        <v>2.9251021741664932E-08</v>
      </c>
      <c r="DB44" s="18">
        <f t="shared" si="160"/>
        <v>2.2567359258020845E-09</v>
      </c>
      <c r="DC44" s="18">
        <f t="shared" si="107"/>
        <v>4.1995008761475607E-16</v>
      </c>
      <c r="DD44" s="18">
        <f t="shared" si="161"/>
        <v>1.2022927521811236E-19</v>
      </c>
      <c r="DE44" s="18">
        <f t="shared" si="162"/>
        <v>4.200703168899742E-16</v>
      </c>
      <c r="DF44" s="19">
        <f t="shared" si="137"/>
        <v>0.9997137877388999</v>
      </c>
      <c r="DG44" s="19">
        <f t="shared" si="108"/>
        <v>0.00028621226110009363</v>
      </c>
      <c r="DH44" s="19">
        <f t="shared" si="32"/>
        <v>0.9997137877388999</v>
      </c>
      <c r="DI44" s="19">
        <f t="shared" si="33"/>
        <v>0</v>
      </c>
      <c r="DJ44" s="19">
        <f t="shared" si="34"/>
        <v>0</v>
      </c>
      <c r="DK44" s="19">
        <f t="shared" si="35"/>
        <v>0.00028621226110009363</v>
      </c>
      <c r="DL44" s="19">
        <f t="shared" si="36"/>
        <v>0</v>
      </c>
      <c r="DM44" s="19">
        <f t="shared" si="37"/>
        <v>0</v>
      </c>
      <c r="DN44" s="19">
        <f t="shared" si="109"/>
        <v>0.9800309473050741</v>
      </c>
      <c r="DO44" s="19">
        <f t="shared" si="110"/>
        <v>0.019682840433825885</v>
      </c>
      <c r="DP44" s="19">
        <f t="shared" si="111"/>
        <v>6.670197450433852E-05</v>
      </c>
      <c r="DQ44" s="19">
        <f t="shared" si="112"/>
        <v>0.00021951028659575507</v>
      </c>
      <c r="DR44" s="23"/>
      <c r="DS44" s="18">
        <f t="shared" si="113"/>
        <v>1.4920540954352532E-08</v>
      </c>
      <c r="DT44" s="18">
        <f t="shared" si="163"/>
        <v>2.6194878461227796E-11</v>
      </c>
      <c r="DU44" s="18">
        <f t="shared" si="186"/>
        <v>2.929172879653421E-08</v>
      </c>
      <c r="DV44" s="18">
        <f t="shared" si="164"/>
        <v>2.2544613801086266E-09</v>
      </c>
      <c r="DW44" s="18">
        <f t="shared" si="114"/>
        <v>4.370484391324761E-16</v>
      </c>
      <c r="DX44" s="18">
        <f t="shared" si="165"/>
        <v>5.905534184747735E-20</v>
      </c>
      <c r="DY44" s="18">
        <f t="shared" si="166"/>
        <v>4.371074944743236E-16</v>
      </c>
      <c r="DZ44" s="19">
        <f t="shared" si="138"/>
        <v>0.9998648951514353</v>
      </c>
      <c r="EA44" s="19">
        <f t="shared" si="115"/>
        <v>0.00013510484856476502</v>
      </c>
      <c r="EB44" s="19">
        <f t="shared" si="38"/>
        <v>0.9998648951514353</v>
      </c>
      <c r="EC44" s="19">
        <f t="shared" si="39"/>
        <v>0</v>
      </c>
      <c r="ED44" s="19">
        <f t="shared" si="40"/>
        <v>0</v>
      </c>
      <c r="EE44" s="19">
        <f t="shared" si="41"/>
        <v>0.00013510484856476502</v>
      </c>
      <c r="EF44" s="19">
        <f t="shared" si="42"/>
        <v>0</v>
      </c>
      <c r="EG44" s="19">
        <f t="shared" si="43"/>
        <v>0</v>
      </c>
      <c r="EH44" s="19">
        <f t="shared" si="116"/>
        <v>0.9804009760350278</v>
      </c>
      <c r="EI44" s="19">
        <f t="shared" si="117"/>
        <v>0.019463919116407352</v>
      </c>
      <c r="EJ44" s="19">
        <f t="shared" si="118"/>
        <v>3.126689184018933E-05</v>
      </c>
      <c r="EK44" s="19">
        <f t="shared" si="119"/>
        <v>0.0001038379567245757</v>
      </c>
      <c r="EL44" s="23"/>
      <c r="EM44" s="18">
        <f t="shared" si="120"/>
        <v>1.5192147968965823E-08</v>
      </c>
      <c r="EN44" s="18">
        <f t="shared" si="167"/>
        <v>1.2265913750848529E-11</v>
      </c>
      <c r="EO44" s="18">
        <f t="shared" si="187"/>
        <v>2.930210527129046E-08</v>
      </c>
      <c r="EP44" s="18">
        <f t="shared" si="168"/>
        <v>2.254524387131389E-09</v>
      </c>
      <c r="EQ44" s="18">
        <f t="shared" si="121"/>
        <v>4.451619190836581E-16</v>
      </c>
      <c r="ER44" s="18">
        <f t="shared" si="169"/>
        <v>2.765380168173826E-20</v>
      </c>
      <c r="ES44" s="18">
        <f t="shared" si="170"/>
        <v>4.451895728853398E-16</v>
      </c>
      <c r="ET44" s="19">
        <f t="shared" si="139"/>
        <v>0.9999378830876416</v>
      </c>
      <c r="EU44" s="19">
        <f t="shared" si="122"/>
        <v>6.211691235827886E-05</v>
      </c>
      <c r="EV44" s="19">
        <f t="shared" si="44"/>
        <v>0.9999378830876416</v>
      </c>
      <c r="EW44" s="19">
        <f t="shared" si="45"/>
        <v>0</v>
      </c>
      <c r="EX44" s="19">
        <f t="shared" si="46"/>
        <v>0</v>
      </c>
      <c r="EY44" s="19">
        <f t="shared" si="47"/>
        <v>6.211691235827886E-05</v>
      </c>
      <c r="EZ44" s="19">
        <f t="shared" si="48"/>
        <v>0</v>
      </c>
      <c r="FA44" s="19">
        <f t="shared" si="49"/>
        <v>0</v>
      </c>
      <c r="FB44" s="19">
        <f>EM43*EM$14*EO44*INDEX(EM$11:EM$13,$B44,1)/ES44</f>
        <v>0.980560334534134</v>
      </c>
      <c r="FC44" s="19">
        <f>EN43*EN$14*EO44*INDEX(EM$11:EM$13,$B44,1)/ES44</f>
        <v>0.019377548553507568</v>
      </c>
      <c r="FD44" s="19">
        <f>EM43*EM$15*EP44*INDEX(EN$11:EN$13,$B44,1)/ES44</f>
        <v>1.4333720794187884E-05</v>
      </c>
      <c r="FE44" s="19">
        <f>EN43*EN$15*EP44*INDEX(EN$11:EN$13,$B44,1)/ES44</f>
        <v>4.7783191564090985E-05</v>
      </c>
      <c r="FF44" s="23"/>
      <c r="FG44" s="18">
        <f t="shared" si="123"/>
        <v>1.531777941893185E-08</v>
      </c>
      <c r="FH44" s="18">
        <f t="shared" si="171"/>
        <v>5.612966891292683E-12</v>
      </c>
      <c r="FI44" s="18">
        <f t="shared" si="188"/>
        <v>2.9305514225202465E-08</v>
      </c>
      <c r="FJ44" s="18">
        <f t="shared" si="172"/>
        <v>2.254954568841805E-09</v>
      </c>
      <c r="FK44" s="18">
        <f t="shared" si="124"/>
        <v>4.488954026600208E-16</v>
      </c>
      <c r="FL44" s="18">
        <f t="shared" si="173"/>
        <v>1.265698533627822E-20</v>
      </c>
      <c r="FM44" s="18">
        <f t="shared" si="174"/>
        <v>4.489080596453571E-16</v>
      </c>
      <c r="FN44" s="19">
        <f t="shared" si="140"/>
        <v>0.9999718049496676</v>
      </c>
      <c r="FO44" s="19">
        <f t="shared" si="125"/>
        <v>2.8195050332305E-05</v>
      </c>
      <c r="FP44" s="19">
        <f t="shared" si="50"/>
        <v>0.9999718049496676</v>
      </c>
      <c r="FQ44" s="19">
        <f t="shared" si="51"/>
        <v>0</v>
      </c>
      <c r="FR44" s="19">
        <f t="shared" si="52"/>
        <v>0</v>
      </c>
      <c r="FS44" s="19">
        <f t="shared" si="53"/>
        <v>2.8195050332305E-05</v>
      </c>
      <c r="FT44" s="19">
        <f t="shared" si="54"/>
        <v>0</v>
      </c>
      <c r="FU44" s="19">
        <f t="shared" si="55"/>
        <v>0</v>
      </c>
      <c r="FV44" s="19">
        <f>FG43*FG$14*FI44*INDEX(FG$11:FG$13,$B44,1)/FM44</f>
        <v>0.9806291008355269</v>
      </c>
      <c r="FW44" s="19">
        <f>FH43*FH$14*FI44*INDEX(FG$11:FG$13,$B44,1)/FM44</f>
        <v>0.01934270411414078</v>
      </c>
      <c r="FX44" s="19">
        <f>FG43*FG$15*FJ44*INDEX(FH$11:FH$13,$B44,1)/FM44</f>
        <v>6.498165978582871E-06</v>
      </c>
      <c r="FY44" s="19">
        <f>FH43*FH$15*FJ44*INDEX(FH$11:FH$13,$B44,1)/FM44</f>
        <v>2.1696884353722133E-05</v>
      </c>
      <c r="FZ44" s="23"/>
      <c r="GA44" s="18">
        <f t="shared" si="126"/>
        <v>1.5374897991589913E-08</v>
      </c>
      <c r="GB44" s="18">
        <f t="shared" si="175"/>
        <v>2.5416760080401736E-12</v>
      </c>
      <c r="GC44" s="18">
        <f t="shared" si="189"/>
        <v>2.9306868314388997E-08</v>
      </c>
      <c r="GD44" s="18">
        <f t="shared" si="176"/>
        <v>2.2552731068821187E-09</v>
      </c>
      <c r="GE44" s="18">
        <f t="shared" si="127"/>
        <v>4.505901107866894E-16</v>
      </c>
      <c r="GF44" s="18">
        <f t="shared" si="177"/>
        <v>5.7321735473405035E-21</v>
      </c>
      <c r="GG44" s="18">
        <f t="shared" si="178"/>
        <v>4.505958429602368E-16</v>
      </c>
      <c r="GH44" s="19">
        <f t="shared" si="141"/>
        <v>0.9999872786808026</v>
      </c>
      <c r="GI44" s="19">
        <f t="shared" si="128"/>
        <v>1.2721319197448398E-05</v>
      </c>
      <c r="GJ44" s="19">
        <f t="shared" si="56"/>
        <v>0.9999872786808026</v>
      </c>
      <c r="GK44" s="19">
        <f t="shared" si="57"/>
        <v>0</v>
      </c>
      <c r="GL44" s="19">
        <f t="shared" si="58"/>
        <v>0</v>
      </c>
      <c r="GM44" s="19">
        <f t="shared" si="59"/>
        <v>1.2721319197448398E-05</v>
      </c>
      <c r="GN44" s="19">
        <f t="shared" si="60"/>
        <v>0</v>
      </c>
      <c r="GO44" s="19">
        <f t="shared" si="61"/>
        <v>0</v>
      </c>
      <c r="GP44" s="19">
        <f>GA43*GA$14*GC44*INDEX(GA$11:GA$13,$B44,1)/GG44</f>
        <v>0.9806589819886925</v>
      </c>
      <c r="GQ44" s="19">
        <f>GB43*GB$14*GC44*INDEX(GA$11:GA$13,$B44,1)/GG44</f>
        <v>0.01932829669211024</v>
      </c>
      <c r="GR44" s="19">
        <f>GA43*GA$15*GD44*INDEX(GB$11:GB$13,$B44,1)/GG44</f>
        <v>2.9303686781934556E-06</v>
      </c>
      <c r="GS44" s="19">
        <f>GB43*GB$15*GD44*INDEX(GB$11:GB$13,$B44,1)/GG44</f>
        <v>9.79095051925494E-06</v>
      </c>
      <c r="GT44" s="23"/>
      <c r="GU44" s="18">
        <f>(GU43*GU$14+GV43*GV$14)*INDEX(GU$11:GU$13,$B44,1)</f>
        <v>1.540067790240934E-08</v>
      </c>
      <c r="GV44" s="18">
        <f>(GU43*GU$15+GV43*GV$15)*INDEX(GV$11:GV$13,$B44,1)</f>
        <v>1.1454716010051784E-12</v>
      </c>
      <c r="GW44" s="18">
        <f>GU$14*GW45*INDEX(GU$11:GU$13,$B45,1)+GU$15*GX45*INDEX(GV$11:GV$13,$B45,1)</f>
        <v>2.9307456567033827E-08</v>
      </c>
      <c r="GX44" s="18">
        <f>GV$14*GW45*INDEX(GU$11:GU$13,$B45,1)+GV$15*GX45*INDEX(GV$11:GV$13,$B45,1)</f>
        <v>2.255452137900307E-09</v>
      </c>
      <c r="GY44" s="18">
        <f t="shared" si="129"/>
        <v>4.513546987277394E-16</v>
      </c>
      <c r="GZ44" s="18">
        <f t="shared" si="179"/>
        <v>2.5835563713912173E-21</v>
      </c>
      <c r="HA44" s="18">
        <f t="shared" si="180"/>
        <v>4.513572822841108E-16</v>
      </c>
      <c r="HB44" s="19">
        <f t="shared" si="142"/>
        <v>0.9999942760281649</v>
      </c>
      <c r="HC44" s="19">
        <f t="shared" si="130"/>
        <v>5.723971835165773E-06</v>
      </c>
      <c r="HD44" s="19">
        <f t="shared" si="62"/>
        <v>0.9999942760281649</v>
      </c>
      <c r="HE44" s="19">
        <f t="shared" si="63"/>
        <v>0</v>
      </c>
      <c r="HF44" s="19">
        <f t="shared" si="64"/>
        <v>0</v>
      </c>
      <c r="HG44" s="19">
        <f t="shared" si="65"/>
        <v>5.723971835165773E-06</v>
      </c>
      <c r="HH44" s="19">
        <f t="shared" si="66"/>
        <v>0</v>
      </c>
      <c r="HI44" s="19">
        <f t="shared" si="67"/>
        <v>0</v>
      </c>
      <c r="HJ44" s="19">
        <f>GU43*GU$14*GW44*INDEX(GU$11:GU$13,$B44,1)/HA44</f>
        <v>0.9806720733646647</v>
      </c>
      <c r="HK44" s="19">
        <f>GV43*GV$14*GW44*INDEX(GU$11:GU$13,$B44,1)/HA44</f>
        <v>0.019322202663500408</v>
      </c>
      <c r="HL44" s="19">
        <f>GU43*GU$15*GX44*INDEX(GV$11:GV$13,$B44,1)/HA44</f>
        <v>1.3182204930116188E-06</v>
      </c>
      <c r="HM44" s="19">
        <f>GV43*GV$15*GX44*INDEX(GV$11:GV$13,$B44,1)/HA44</f>
        <v>4.405751342154155E-06</v>
      </c>
      <c r="HN44" s="29" t="s">
        <v>5</v>
      </c>
      <c r="HO44" s="70">
        <v>0.1</v>
      </c>
      <c r="HP44" s="70">
        <v>0.1</v>
      </c>
      <c r="HQ44" s="70">
        <v>0</v>
      </c>
      <c r="HR44" s="58"/>
      <c r="HS44" s="58"/>
      <c r="HT44" s="58"/>
      <c r="HU44" s="2"/>
      <c r="HV44" s="2"/>
      <c r="HW44" s="2"/>
    </row>
    <row r="45" spans="1:231" ht="13.5" thickTop="1">
      <c r="A45">
        <v>19</v>
      </c>
      <c r="B45" s="22">
        <v>1</v>
      </c>
      <c r="C45" s="18">
        <f t="shared" si="68"/>
        <v>2.342594442008074E-10</v>
      </c>
      <c r="D45" s="18">
        <f t="shared" si="131"/>
        <v>5.490655974849596E-12</v>
      </c>
      <c r="E45" s="18">
        <f t="shared" si="132"/>
        <v>3.87112059408098E-09</v>
      </c>
      <c r="F45" s="18">
        <f t="shared" si="1"/>
        <v>1.0763617412321828E-09</v>
      </c>
      <c r="G45" s="18">
        <f t="shared" si="69"/>
        <v>9.068465588037098E-19</v>
      </c>
      <c r="H45" s="18">
        <f t="shared" si="70"/>
        <v>5.909932025595999E-21</v>
      </c>
      <c r="I45" s="18">
        <f t="shared" si="71"/>
        <v>9.127564908293057E-19</v>
      </c>
      <c r="J45" s="19">
        <f t="shared" si="72"/>
        <v>0.9935251821433487</v>
      </c>
      <c r="K45" s="19">
        <f t="shared" si="73"/>
        <v>0.006474817856651336</v>
      </c>
      <c r="L45" s="19">
        <f t="shared" si="2"/>
        <v>0.9935251821433487</v>
      </c>
      <c r="M45" s="19">
        <f t="shared" si="3"/>
        <v>0</v>
      </c>
      <c r="N45" s="19">
        <f t="shared" si="4"/>
        <v>0</v>
      </c>
      <c r="O45" s="19">
        <f t="shared" si="5"/>
        <v>0.006474817856651336</v>
      </c>
      <c r="P45" s="19">
        <f t="shared" si="6"/>
        <v>0</v>
      </c>
      <c r="Q45" s="19">
        <f t="shared" si="7"/>
        <v>0</v>
      </c>
      <c r="R45" s="19">
        <f t="shared" si="74"/>
        <v>0.9885962269083826</v>
      </c>
      <c r="S45" s="19">
        <f t="shared" si="75"/>
        <v>0.004928955234966208</v>
      </c>
      <c r="T45" s="19">
        <f t="shared" si="76"/>
        <v>0.004908541570429074</v>
      </c>
      <c r="U45" s="19">
        <f t="shared" si="77"/>
        <v>0.0015662762862222609</v>
      </c>
      <c r="V45" s="23"/>
      <c r="W45" s="18">
        <f t="shared" si="78"/>
        <v>4.6912416707255534E-09</v>
      </c>
      <c r="X45" s="18">
        <f t="shared" si="143"/>
        <v>6.325292097525811E-11</v>
      </c>
      <c r="Y45" s="18">
        <f t="shared" si="181"/>
        <v>2.3484402938923068E-08</v>
      </c>
      <c r="Z45" s="18">
        <f t="shared" si="144"/>
        <v>3.845308038608206E-09</v>
      </c>
      <c r="AA45" s="18">
        <f t="shared" si="79"/>
        <v>1.1017100967918556E-16</v>
      </c>
      <c r="AB45" s="18">
        <f t="shared" si="145"/>
        <v>2.4322696549160966E-19</v>
      </c>
      <c r="AC45" s="18">
        <f t="shared" si="146"/>
        <v>1.1041423664467716E-16</v>
      </c>
      <c r="AD45" s="19">
        <f t="shared" si="133"/>
        <v>0.997797141266535</v>
      </c>
      <c r="AE45" s="19">
        <f t="shared" si="80"/>
        <v>0.0022028587334651027</v>
      </c>
      <c r="AF45" s="19">
        <f t="shared" si="8"/>
        <v>0.997797141266535</v>
      </c>
      <c r="AG45" s="19">
        <f t="shared" si="9"/>
        <v>0</v>
      </c>
      <c r="AH45" s="19">
        <f t="shared" si="10"/>
        <v>0</v>
      </c>
      <c r="AI45" s="19">
        <f t="shared" si="11"/>
        <v>0.0022028587334651027</v>
      </c>
      <c r="AJ45" s="19">
        <f t="shared" si="12"/>
        <v>0</v>
      </c>
      <c r="AK45" s="19">
        <f t="shared" si="13"/>
        <v>0</v>
      </c>
      <c r="AL45" s="19">
        <f t="shared" si="81"/>
        <v>0.9943537414217455</v>
      </c>
      <c r="AM45" s="19">
        <f t="shared" si="82"/>
        <v>0.0034433998447895354</v>
      </c>
      <c r="AN45" s="19">
        <f t="shared" si="83"/>
        <v>0.00174792272745366</v>
      </c>
      <c r="AO45" s="19">
        <f t="shared" si="84"/>
        <v>0.00045493600601144234</v>
      </c>
      <c r="AP45" s="23"/>
      <c r="AQ45" s="18">
        <f t="shared" si="85"/>
        <v>6.226559574014364E-09</v>
      </c>
      <c r="AR45" s="18">
        <f t="shared" si="147"/>
        <v>4.482022916925221E-11</v>
      </c>
      <c r="AS45" s="18">
        <f t="shared" si="182"/>
        <v>3.883167104497962E-08</v>
      </c>
      <c r="AT45" s="18">
        <f t="shared" si="148"/>
        <v>4.2279952007644365E-09</v>
      </c>
      <c r="AU45" s="18">
        <f t="shared" si="86"/>
        <v>2.4178771312009417E-16</v>
      </c>
      <c r="AV45" s="18">
        <f t="shared" si="149"/>
        <v>1.8949971382476054E-19</v>
      </c>
      <c r="AW45" s="18">
        <f t="shared" si="150"/>
        <v>2.4197721283391895E-16</v>
      </c>
      <c r="AX45" s="19">
        <f t="shared" si="134"/>
        <v>0.9992168695902997</v>
      </c>
      <c r="AY45" s="19">
        <f t="shared" si="87"/>
        <v>0.0007831304097002872</v>
      </c>
      <c r="AZ45" s="19">
        <f t="shared" si="14"/>
        <v>0.9992168695902997</v>
      </c>
      <c r="BA45" s="19">
        <f t="shared" si="15"/>
        <v>0</v>
      </c>
      <c r="BB45" s="19">
        <f t="shared" si="16"/>
        <v>0</v>
      </c>
      <c r="BC45" s="19">
        <f t="shared" si="17"/>
        <v>0.0007831304097002872</v>
      </c>
      <c r="BD45" s="19">
        <f t="shared" si="18"/>
        <v>0</v>
      </c>
      <c r="BE45" s="19">
        <f t="shared" si="19"/>
        <v>0</v>
      </c>
      <c r="BF45" s="19">
        <f t="shared" si="88"/>
        <v>0.9973533026353308</v>
      </c>
      <c r="BG45" s="19">
        <f t="shared" si="89"/>
        <v>0.0018635669549688294</v>
      </c>
      <c r="BH45" s="19">
        <f t="shared" si="90"/>
        <v>0.0006501238402442976</v>
      </c>
      <c r="BI45" s="19">
        <f t="shared" si="91"/>
        <v>0.00013300656945598963</v>
      </c>
      <c r="BJ45" s="23"/>
      <c r="BK45" s="18">
        <f t="shared" si="92"/>
        <v>7.301314741224692E-09</v>
      </c>
      <c r="BL45" s="18">
        <f t="shared" si="151"/>
        <v>2.8261396636112543E-11</v>
      </c>
      <c r="BM45" s="18">
        <f t="shared" si="183"/>
        <v>4.501629052589011E-08</v>
      </c>
      <c r="BN45" s="18">
        <f t="shared" si="152"/>
        <v>4.02309432348623E-09</v>
      </c>
      <c r="BO45" s="18">
        <f t="shared" si="93"/>
        <v>3.2867810561193493E-16</v>
      </c>
      <c r="BP45" s="18">
        <f t="shared" si="153"/>
        <v>1.136982643805372E-19</v>
      </c>
      <c r="BQ45" s="18">
        <f t="shared" si="154"/>
        <v>3.2879180387631545E-16</v>
      </c>
      <c r="BR45" s="19">
        <f t="shared" si="135"/>
        <v>0.9996541937388947</v>
      </c>
      <c r="BS45" s="19">
        <f t="shared" si="94"/>
        <v>0.00034580626110530447</v>
      </c>
      <c r="BT45" s="19">
        <f t="shared" si="20"/>
        <v>0.9996541937388947</v>
      </c>
      <c r="BU45" s="19">
        <f t="shared" si="21"/>
        <v>0</v>
      </c>
      <c r="BV45" s="19">
        <f t="shared" si="22"/>
        <v>0</v>
      </c>
      <c r="BW45" s="19">
        <f t="shared" si="23"/>
        <v>0.00034580626110530447</v>
      </c>
      <c r="BX45" s="19">
        <f t="shared" si="24"/>
        <v>0</v>
      </c>
      <c r="BY45" s="19">
        <f t="shared" si="25"/>
        <v>0</v>
      </c>
      <c r="BZ45" s="19">
        <f t="shared" si="95"/>
        <v>0.9986076191980913</v>
      </c>
      <c r="CA45" s="19">
        <f t="shared" si="96"/>
        <v>0.0010465745408033322</v>
      </c>
      <c r="CB45" s="19">
        <f t="shared" si="97"/>
        <v>0.00030188039092627836</v>
      </c>
      <c r="CC45" s="19">
        <f t="shared" si="98"/>
        <v>4.3925870179026224E-05</v>
      </c>
      <c r="CD45" s="23"/>
      <c r="CE45" s="18">
        <f t="shared" si="99"/>
        <v>8.174650269059767E-09</v>
      </c>
      <c r="CF45" s="18">
        <f t="shared" si="155"/>
        <v>1.5931389350407764E-11</v>
      </c>
      <c r="CG45" s="18">
        <f t="shared" si="184"/>
        <v>4.7276018756466244E-08</v>
      </c>
      <c r="CH45" s="18">
        <f t="shared" si="156"/>
        <v>3.875473299682533E-09</v>
      </c>
      <c r="CI45" s="18">
        <f t="shared" si="100"/>
        <v>3.864649194476214E-16</v>
      </c>
      <c r="CJ45" s="18">
        <f t="shared" si="157"/>
        <v>6.174167405435194E-20</v>
      </c>
      <c r="CK45" s="18">
        <f t="shared" si="158"/>
        <v>3.8652666112167575E-16</v>
      </c>
      <c r="CL45" s="19">
        <f t="shared" si="136"/>
        <v>0.999840265419531</v>
      </c>
      <c r="CM45" s="19">
        <f t="shared" si="101"/>
        <v>0.00015973458046899413</v>
      </c>
      <c r="CN45" s="19">
        <f t="shared" si="26"/>
        <v>0.999840265419531</v>
      </c>
      <c r="CO45" s="19">
        <f t="shared" si="27"/>
        <v>0</v>
      </c>
      <c r="CP45" s="19">
        <f t="shared" si="28"/>
        <v>0</v>
      </c>
      <c r="CQ45" s="19">
        <f t="shared" si="29"/>
        <v>0.00015973458046899413</v>
      </c>
      <c r="CR45" s="19">
        <f t="shared" si="30"/>
        <v>0</v>
      </c>
      <c r="CS45" s="19">
        <f t="shared" si="31"/>
        <v>0</v>
      </c>
      <c r="CT45" s="19">
        <f t="shared" si="102"/>
        <v>0.9992755794327668</v>
      </c>
      <c r="CU45" s="19">
        <f t="shared" si="103"/>
        <v>0.0005646859867642057</v>
      </c>
      <c r="CV45" s="19">
        <f t="shared" si="104"/>
        <v>0.00014680726386434237</v>
      </c>
      <c r="CW45" s="19">
        <f t="shared" si="105"/>
        <v>1.2927316604651796E-05</v>
      </c>
      <c r="CX45" s="23"/>
      <c r="CY45" s="18">
        <f t="shared" si="106"/>
        <v>8.709988088037509E-09</v>
      </c>
      <c r="CZ45" s="18">
        <f t="shared" si="159"/>
        <v>8.037951802824928E-12</v>
      </c>
      <c r="DA45" s="18">
        <f t="shared" si="185"/>
        <v>4.822505896511566E-08</v>
      </c>
      <c r="DB45" s="18">
        <f t="shared" si="160"/>
        <v>3.81039345117565E-09</v>
      </c>
      <c r="DC45" s="18">
        <f t="shared" si="107"/>
        <v>4.2003968913106387E-16</v>
      </c>
      <c r="DD45" s="18">
        <f t="shared" si="161"/>
        <v>3.0627758910349614E-20</v>
      </c>
      <c r="DE45" s="18">
        <f t="shared" si="162"/>
        <v>4.2007031688997424E-16</v>
      </c>
      <c r="DF45" s="19">
        <f t="shared" si="137"/>
        <v>0.9999270889713486</v>
      </c>
      <c r="DG45" s="19">
        <f t="shared" si="108"/>
        <v>7.291102865135721E-05</v>
      </c>
      <c r="DH45" s="19">
        <f t="shared" si="32"/>
        <v>0.9999270889713486</v>
      </c>
      <c r="DI45" s="19">
        <f t="shared" si="33"/>
        <v>0</v>
      </c>
      <c r="DJ45" s="19">
        <f t="shared" si="34"/>
        <v>0</v>
      </c>
      <c r="DK45" s="19">
        <f t="shared" si="35"/>
        <v>7.291102865135721E-05</v>
      </c>
      <c r="DL45" s="19">
        <f t="shared" si="36"/>
        <v>0</v>
      </c>
      <c r="DM45" s="19">
        <f t="shared" si="37"/>
        <v>0</v>
      </c>
      <c r="DN45" s="19">
        <f t="shared" si="109"/>
        <v>0.9996441087783001</v>
      </c>
      <c r="DO45" s="19">
        <f t="shared" si="110"/>
        <v>0.000282980193048455</v>
      </c>
      <c r="DP45" s="19">
        <f t="shared" si="111"/>
        <v>6.967896059971863E-05</v>
      </c>
      <c r="DQ45" s="19">
        <f t="shared" si="112"/>
        <v>3.2320680516385876E-06</v>
      </c>
      <c r="DR45" s="23"/>
      <c r="DS45" s="18">
        <f t="shared" si="113"/>
        <v>8.98464764594634E-09</v>
      </c>
      <c r="DT45" s="18">
        <f t="shared" si="163"/>
        <v>3.806115092632112E-12</v>
      </c>
      <c r="DU45" s="18">
        <f t="shared" si="186"/>
        <v>4.8648884525866235E-08</v>
      </c>
      <c r="DV45" s="18">
        <f t="shared" si="164"/>
        <v>3.785655644533954E-09</v>
      </c>
      <c r="DW45" s="18">
        <f t="shared" si="114"/>
        <v>4.370930858332394E-16</v>
      </c>
      <c r="DX45" s="18">
        <f t="shared" si="165"/>
        <v>1.4408641084168632E-20</v>
      </c>
      <c r="DY45" s="18">
        <f t="shared" si="166"/>
        <v>4.371074944743236E-16</v>
      </c>
      <c r="DZ45" s="19">
        <f t="shared" si="138"/>
        <v>0.9999670363897524</v>
      </c>
      <c r="EA45" s="19">
        <f t="shared" si="115"/>
        <v>3.2963610247627586E-05</v>
      </c>
      <c r="EB45" s="19">
        <f t="shared" si="38"/>
        <v>0.9999670363897524</v>
      </c>
      <c r="EC45" s="19">
        <f t="shared" si="39"/>
        <v>0</v>
      </c>
      <c r="ED45" s="19">
        <f t="shared" si="40"/>
        <v>0</v>
      </c>
      <c r="EE45" s="19">
        <f t="shared" si="41"/>
        <v>3.2963610247627586E-05</v>
      </c>
      <c r="EF45" s="19">
        <f t="shared" si="42"/>
        <v>0</v>
      </c>
      <c r="EG45" s="19">
        <f t="shared" si="43"/>
        <v>0</v>
      </c>
      <c r="EH45" s="19">
        <f t="shared" si="116"/>
        <v>0.9998326563625612</v>
      </c>
      <c r="EI45" s="19">
        <f t="shared" si="117"/>
        <v>0.00013438002719110296</v>
      </c>
      <c r="EJ45" s="19">
        <f t="shared" si="118"/>
        <v>3.223878887396554E-05</v>
      </c>
      <c r="EK45" s="19">
        <f t="shared" si="119"/>
        <v>7.248213736620441E-07</v>
      </c>
      <c r="EL45" s="23"/>
      <c r="EM45" s="18">
        <f t="shared" si="120"/>
        <v>9.114676931503682E-09</v>
      </c>
      <c r="EN45" s="18">
        <f t="shared" si="167"/>
        <v>1.7496822609373043E-12</v>
      </c>
      <c r="EO45" s="18">
        <f t="shared" si="187"/>
        <v>4.884242942536315E-08</v>
      </c>
      <c r="EP45" s="18">
        <f t="shared" si="168"/>
        <v>3.77675623352891E-09</v>
      </c>
      <c r="EQ45" s="18">
        <f t="shared" si="121"/>
        <v>4.451829647619541E-16</v>
      </c>
      <c r="ER45" s="18">
        <f t="shared" si="169"/>
        <v>6.608123385689921E-21</v>
      </c>
      <c r="ES45" s="18">
        <f t="shared" si="170"/>
        <v>4.451895728853398E-16</v>
      </c>
      <c r="ET45" s="19">
        <f t="shared" si="139"/>
        <v>0.9999851566079078</v>
      </c>
      <c r="EU45" s="19">
        <f t="shared" si="122"/>
        <v>1.484339209218601E-05</v>
      </c>
      <c r="EV45" s="19">
        <f t="shared" si="44"/>
        <v>0.9999851566079078</v>
      </c>
      <c r="EW45" s="19">
        <f t="shared" si="45"/>
        <v>0</v>
      </c>
      <c r="EX45" s="19">
        <f t="shared" si="46"/>
        <v>0</v>
      </c>
      <c r="EY45" s="19">
        <f t="shared" si="47"/>
        <v>1.484339209218601E-05</v>
      </c>
      <c r="EZ45" s="19">
        <f t="shared" si="48"/>
        <v>0</v>
      </c>
      <c r="FA45" s="19">
        <f t="shared" si="49"/>
        <v>0</v>
      </c>
      <c r="FB45" s="19">
        <f>EM44*EM$14*EO45*INDEX(EM$11:EM$13,$B45,1)/ES45</f>
        <v>0.9999231932550934</v>
      </c>
      <c r="FC45" s="19">
        <f>EN44*EN$14*EO45*INDEX(EM$11:EM$13,$B45,1)/ES45</f>
        <v>6.196335281441069E-05</v>
      </c>
      <c r="FD45" s="19">
        <f>EM44*EM$15*EP45*INDEX(EN$11:EN$13,$B45,1)/ES45</f>
        <v>1.4689832548317836E-05</v>
      </c>
      <c r="FE45" s="19">
        <f>EN44*EN$15*EP45*INDEX(EN$11:EN$13,$B45,1)/ES45</f>
        <v>1.5355954386817305E-07</v>
      </c>
      <c r="FF45" s="23"/>
      <c r="FG45" s="18">
        <f t="shared" si="123"/>
        <v>9.174261209611196E-09</v>
      </c>
      <c r="FH45" s="18">
        <f t="shared" si="171"/>
        <v>7.938200029628701E-13</v>
      </c>
      <c r="FI45" s="18">
        <f t="shared" si="188"/>
        <v>4.893092248829304E-08</v>
      </c>
      <c r="FJ45" s="18">
        <f t="shared" si="172"/>
        <v>3.7735387202741875E-09</v>
      </c>
      <c r="FK45" s="18">
        <f t="shared" si="124"/>
        <v>4.489050641348389E-16</v>
      </c>
      <c r="FL45" s="18">
        <f t="shared" si="173"/>
        <v>2.9955105181085606E-21</v>
      </c>
      <c r="FM45" s="18">
        <f t="shared" si="174"/>
        <v>4.48908059645357E-16</v>
      </c>
      <c r="FN45" s="19">
        <f t="shared" si="140"/>
        <v>0.9999933271179839</v>
      </c>
      <c r="FO45" s="19">
        <f t="shared" si="125"/>
        <v>6.6728820161416824E-06</v>
      </c>
      <c r="FP45" s="19">
        <f t="shared" si="50"/>
        <v>0.9999933271179839</v>
      </c>
      <c r="FQ45" s="19">
        <f t="shared" si="51"/>
        <v>0</v>
      </c>
      <c r="FR45" s="19">
        <f t="shared" si="52"/>
        <v>0</v>
      </c>
      <c r="FS45" s="19">
        <f t="shared" si="53"/>
        <v>6.6728820161416824E-06</v>
      </c>
      <c r="FT45" s="19">
        <f t="shared" si="54"/>
        <v>0</v>
      </c>
      <c r="FU45" s="19">
        <f t="shared" si="55"/>
        <v>0</v>
      </c>
      <c r="FV45" s="19">
        <f>FG44*FG$14*FI45*INDEX(FG$11:FG$13,$B45,1)/FM45</f>
        <v>0.9999651637299214</v>
      </c>
      <c r="FW45" s="19">
        <f>FH44*FH$14*FI45*INDEX(FG$11:FG$13,$B45,1)/FM45</f>
        <v>2.816338806273789E-05</v>
      </c>
      <c r="FX45" s="19">
        <f>FG44*FG$15*FJ45*INDEX(FH$11:FH$13,$B45,1)/FM45</f>
        <v>6.641219746574566E-06</v>
      </c>
      <c r="FY45" s="19">
        <f>FH44*FH$15*FJ45*INDEX(FH$11:FH$13,$B45,1)/FM45</f>
        <v>3.166226956711737E-08</v>
      </c>
      <c r="FZ45" s="23"/>
      <c r="GA45" s="18">
        <f t="shared" si="126"/>
        <v>9.201218530638098E-09</v>
      </c>
      <c r="GB45" s="18">
        <f t="shared" si="175"/>
        <v>3.5805476511118846E-13</v>
      </c>
      <c r="GC45" s="18">
        <f t="shared" si="189"/>
        <v>4.8971176019649165E-08</v>
      </c>
      <c r="GD45" s="18">
        <f t="shared" si="176"/>
        <v>3.772331030098813E-09</v>
      </c>
      <c r="GE45" s="18">
        <f t="shared" si="127"/>
        <v>4.505944922591359E-16</v>
      </c>
      <c r="GF45" s="18">
        <f t="shared" si="177"/>
        <v>1.3507011009036781E-21</v>
      </c>
      <c r="GG45" s="18">
        <f t="shared" si="178"/>
        <v>4.505958429602368E-16</v>
      </c>
      <c r="GH45" s="19">
        <f t="shared" si="141"/>
        <v>0.9999970024110919</v>
      </c>
      <c r="GI45" s="19">
        <f t="shared" si="128"/>
        <v>2.997588908122421E-06</v>
      </c>
      <c r="GJ45" s="19">
        <f t="shared" si="56"/>
        <v>0.9999970024110919</v>
      </c>
      <c r="GK45" s="19">
        <f t="shared" si="57"/>
        <v>0</v>
      </c>
      <c r="GL45" s="19">
        <f t="shared" si="58"/>
        <v>0</v>
      </c>
      <c r="GM45" s="19">
        <f t="shared" si="59"/>
        <v>2.997588908122421E-06</v>
      </c>
      <c r="GN45" s="19">
        <f t="shared" si="60"/>
        <v>0</v>
      </c>
      <c r="GO45" s="19">
        <f t="shared" si="61"/>
        <v>0</v>
      </c>
      <c r="GP45" s="19">
        <f>GA44*GA$14*GC45*INDEX(GA$11:GA$13,$B45,1)/GG45</f>
        <v>0.9999842875392675</v>
      </c>
      <c r="GQ45" s="19">
        <f>GB44*GB$14*GC45*INDEX(GA$11:GA$13,$B45,1)/GG45</f>
        <v>1.2714871824495362E-05</v>
      </c>
      <c r="GR45" s="19">
        <f>GA44*GA$15*GD45*INDEX(GB$11:GB$13,$B45,1)/GG45</f>
        <v>2.991141535169386E-06</v>
      </c>
      <c r="GS45" s="19">
        <f>GB44*GB$15*GD45*INDEX(GB$11:GB$13,$B45,1)/GG45</f>
        <v>6.447372953035204E-09</v>
      </c>
      <c r="GT45" s="23"/>
      <c r="GU45" s="18">
        <f>(GU44*GU$14+GV44*GV$14)*INDEX(GU$11:GU$13,$B45,1)</f>
        <v>9.213354568170317E-09</v>
      </c>
      <c r="GV45" s="18">
        <f>(GU44*GU$15+GV44*GV$15)*INDEX(GV$11:GV$13,$B45,1)</f>
        <v>1.6108141843584408E-13</v>
      </c>
      <c r="GW45" s="18">
        <f>GU$14*GW46*INDEX(GU$11:GU$13,$B46,1)+GU$15*GX46*INDEX(GV$11:GV$13,$B46,1)</f>
        <v>4.898939592182284E-08</v>
      </c>
      <c r="GX45" s="18">
        <f>GV$14*GW46*INDEX(GU$11:GU$13,$B46,1)+GV$15*GX46*INDEX(GV$11:GV$13,$B46,1)</f>
        <v>3.771855785723356E-09</v>
      </c>
      <c r="GY45" s="18">
        <f t="shared" si="129"/>
        <v>4.513566747082307E-16</v>
      </c>
      <c r="GZ45" s="18">
        <f t="shared" si="179"/>
        <v>6.075758800997633E-22</v>
      </c>
      <c r="HA45" s="18">
        <f t="shared" si="180"/>
        <v>4.513572822841109E-16</v>
      </c>
      <c r="HB45" s="19">
        <f t="shared" si="142"/>
        <v>0.9999986538914869</v>
      </c>
      <c r="HC45" s="19">
        <f t="shared" si="130"/>
        <v>1.346108513027866E-06</v>
      </c>
      <c r="HD45" s="19">
        <f t="shared" si="62"/>
        <v>0.9999986538914869</v>
      </c>
      <c r="HE45" s="19">
        <f t="shared" si="63"/>
        <v>0</v>
      </c>
      <c r="HF45" s="19">
        <f t="shared" si="64"/>
        <v>0</v>
      </c>
      <c r="HG45" s="19">
        <f t="shared" si="65"/>
        <v>1.346108513027866E-06</v>
      </c>
      <c r="HH45" s="19">
        <f t="shared" si="66"/>
        <v>0</v>
      </c>
      <c r="HI45" s="19">
        <f t="shared" si="67"/>
        <v>0</v>
      </c>
      <c r="HJ45" s="19">
        <f>GU44*GU$14*GW45*INDEX(GU$11:GU$13,$B45,1)/HA45</f>
        <v>0.9999929312250988</v>
      </c>
      <c r="HK45" s="19">
        <f>GV44*GV$14*GW45*INDEX(GU$11:GU$13,$B45,1)/HA45</f>
        <v>5.722666388036177E-06</v>
      </c>
      <c r="HL45" s="19">
        <f>GU44*GU$15*GX45*INDEX(GV$11:GV$13,$B45,1)/HA45</f>
        <v>1.34480306589827E-06</v>
      </c>
      <c r="HM45" s="19">
        <f>GV44*GV$15*GX45*INDEX(GV$11:GV$13,$B45,1)/HA45</f>
        <v>1.3054471295959985E-09</v>
      </c>
      <c r="HN45" s="26"/>
      <c r="HO45" s="2"/>
      <c r="HP45" s="2"/>
      <c r="HQ45" s="2"/>
      <c r="HR45" s="2"/>
      <c r="HS45" s="2"/>
      <c r="HT45" s="2"/>
      <c r="HU45" s="2"/>
      <c r="HV45" s="2"/>
      <c r="HW45" s="2"/>
    </row>
    <row r="46" spans="1:231" ht="13.5" thickBot="1">
      <c r="A46">
        <v>20</v>
      </c>
      <c r="B46" s="22">
        <v>1</v>
      </c>
      <c r="C46" s="18">
        <f t="shared" si="68"/>
        <v>1.315696346706916E-10</v>
      </c>
      <c r="D46" s="18">
        <f t="shared" si="131"/>
        <v>2.781846919996042E-12</v>
      </c>
      <c r="E46" s="18">
        <f t="shared" si="132"/>
        <v>6.778368029799469E-09</v>
      </c>
      <c r="F46" s="18">
        <f t="shared" si="1"/>
        <v>7.523449739327751E-09</v>
      </c>
      <c r="G46" s="18">
        <f t="shared" si="69"/>
        <v>8.918274053442117E-19</v>
      </c>
      <c r="H46" s="18">
        <f t="shared" si="70"/>
        <v>2.092908548509393E-20</v>
      </c>
      <c r="I46" s="18">
        <f t="shared" si="71"/>
        <v>9.127564908293057E-19</v>
      </c>
      <c r="J46" s="19">
        <f t="shared" si="72"/>
        <v>0.9770704610754635</v>
      </c>
      <c r="K46" s="19">
        <f t="shared" si="73"/>
        <v>0.022929538924536527</v>
      </c>
      <c r="L46" s="19">
        <f t="shared" si="2"/>
        <v>0.9770704610754635</v>
      </c>
      <c r="M46" s="19">
        <f t="shared" si="3"/>
        <v>0</v>
      </c>
      <c r="N46" s="19">
        <f t="shared" si="4"/>
        <v>0</v>
      </c>
      <c r="O46" s="19">
        <f t="shared" si="5"/>
        <v>0.022929538924536527</v>
      </c>
      <c r="P46" s="19">
        <f t="shared" si="6"/>
        <v>0</v>
      </c>
      <c r="Q46" s="19">
        <f t="shared" si="7"/>
        <v>0</v>
      </c>
      <c r="R46" s="19">
        <f t="shared" si="74"/>
        <v>0.974216207930453</v>
      </c>
      <c r="S46" s="19">
        <f t="shared" si="75"/>
        <v>0.002854253145010568</v>
      </c>
      <c r="T46" s="19">
        <f t="shared" si="76"/>
        <v>0.019308974212895756</v>
      </c>
      <c r="U46" s="19">
        <f t="shared" si="77"/>
        <v>0.003620564711640768</v>
      </c>
      <c r="V46" s="23"/>
      <c r="W46" s="18">
        <f t="shared" si="78"/>
        <v>2.7832420801695006E-09</v>
      </c>
      <c r="X46" s="18">
        <f t="shared" si="143"/>
        <v>3.3031857621836134E-11</v>
      </c>
      <c r="Y46" s="18">
        <f t="shared" si="181"/>
        <v>3.934613996591963E-08</v>
      </c>
      <c r="Z46" s="18">
        <f t="shared" si="144"/>
        <v>2.7379755920624542E-08</v>
      </c>
      <c r="AA46" s="18">
        <f t="shared" si="79"/>
        <v>1.0950983244538647E-16</v>
      </c>
      <c r="AB46" s="18">
        <f t="shared" si="145"/>
        <v>9.044041992906948E-19</v>
      </c>
      <c r="AC46" s="18">
        <f t="shared" si="146"/>
        <v>1.1041423664467716E-16</v>
      </c>
      <c r="AD46" s="19">
        <f t="shared" si="133"/>
        <v>0.9918089892501711</v>
      </c>
      <c r="AE46" s="19">
        <f t="shared" si="80"/>
        <v>0.00819101074982883</v>
      </c>
      <c r="AF46" s="19">
        <f t="shared" si="8"/>
        <v>0.9918089892501711</v>
      </c>
      <c r="AG46" s="19">
        <f t="shared" si="9"/>
        <v>0</v>
      </c>
      <c r="AH46" s="19">
        <f t="shared" si="10"/>
        <v>0</v>
      </c>
      <c r="AI46" s="19">
        <f t="shared" si="11"/>
        <v>0.00819101074982883</v>
      </c>
      <c r="AJ46" s="19">
        <f t="shared" si="12"/>
        <v>0</v>
      </c>
      <c r="AK46" s="19">
        <f t="shared" si="13"/>
        <v>0</v>
      </c>
      <c r="AL46" s="19">
        <f t="shared" si="81"/>
        <v>0.9903982438516148</v>
      </c>
      <c r="AM46" s="19">
        <f t="shared" si="82"/>
        <v>0.0014107453985562379</v>
      </c>
      <c r="AN46" s="19">
        <f t="shared" si="83"/>
        <v>0.007398897414919965</v>
      </c>
      <c r="AO46" s="19">
        <f t="shared" si="84"/>
        <v>0.0007921133349088649</v>
      </c>
      <c r="AP46" s="23"/>
      <c r="AQ46" s="18">
        <f t="shared" si="85"/>
        <v>3.9256586451246565E-09</v>
      </c>
      <c r="AR46" s="18">
        <f t="shared" si="147"/>
        <v>2.505830013924148E-11</v>
      </c>
      <c r="AS46" s="18">
        <f t="shared" si="182"/>
        <v>6.146815384623768E-08</v>
      </c>
      <c r="AT46" s="18">
        <f t="shared" si="148"/>
        <v>2.6906186127436818E-08</v>
      </c>
      <c r="AU46" s="18">
        <f t="shared" si="86"/>
        <v>2.4130298954633536E-16</v>
      </c>
      <c r="AV46" s="18">
        <f t="shared" si="149"/>
        <v>6.742232875836072E-19</v>
      </c>
      <c r="AW46" s="18">
        <f t="shared" si="150"/>
        <v>2.4197721283391895E-16</v>
      </c>
      <c r="AX46" s="19">
        <f t="shared" si="134"/>
        <v>0.9972136909931005</v>
      </c>
      <c r="AY46" s="19">
        <f t="shared" si="87"/>
        <v>0.0027863090068995892</v>
      </c>
      <c r="AZ46" s="19">
        <f t="shared" si="14"/>
        <v>0.9972136909931005</v>
      </c>
      <c r="BA46" s="19">
        <f t="shared" si="15"/>
        <v>0</v>
      </c>
      <c r="BB46" s="19">
        <f t="shared" si="16"/>
        <v>0</v>
      </c>
      <c r="BC46" s="19">
        <f t="shared" si="17"/>
        <v>0.0027863090068995892</v>
      </c>
      <c r="BD46" s="19">
        <f t="shared" si="18"/>
        <v>0</v>
      </c>
      <c r="BE46" s="19">
        <f t="shared" si="19"/>
        <v>0</v>
      </c>
      <c r="BF46" s="19">
        <f t="shared" si="88"/>
        <v>0.99660516673916</v>
      </c>
      <c r="BG46" s="19">
        <f t="shared" si="89"/>
        <v>0.0006085242539403966</v>
      </c>
      <c r="BH46" s="19">
        <f t="shared" si="90"/>
        <v>0.0026117028511396983</v>
      </c>
      <c r="BI46" s="19">
        <f t="shared" si="91"/>
        <v>0.00017460615575989056</v>
      </c>
      <c r="BJ46" s="23"/>
      <c r="BK46" s="18">
        <f t="shared" si="92"/>
        <v>4.572838109626488E-09</v>
      </c>
      <c r="BL46" s="18">
        <f t="shared" si="151"/>
        <v>1.6109100207506274E-11</v>
      </c>
      <c r="BM46" s="18">
        <f t="shared" si="183"/>
        <v>7.181946230908442E-08</v>
      </c>
      <c r="BN46" s="18">
        <f t="shared" si="152"/>
        <v>2.315645266625234E-08</v>
      </c>
      <c r="BO46" s="18">
        <f t="shared" si="93"/>
        <v>3.2841877425986446E-16</v>
      </c>
      <c r="BP46" s="18">
        <f t="shared" si="153"/>
        <v>3.7302961645103477E-19</v>
      </c>
      <c r="BQ46" s="18">
        <f t="shared" si="154"/>
        <v>3.287918038763155E-16</v>
      </c>
      <c r="BR46" s="19">
        <f t="shared" si="135"/>
        <v>0.9988654534205136</v>
      </c>
      <c r="BS46" s="19">
        <f t="shared" si="94"/>
        <v>0.001134546579486393</v>
      </c>
      <c r="BT46" s="19">
        <f t="shared" si="20"/>
        <v>0.9988654534205136</v>
      </c>
      <c r="BU46" s="19">
        <f t="shared" si="21"/>
        <v>0</v>
      </c>
      <c r="BV46" s="19">
        <f t="shared" si="22"/>
        <v>0</v>
      </c>
      <c r="BW46" s="19">
        <f t="shared" si="23"/>
        <v>0.001134546579486393</v>
      </c>
      <c r="BX46" s="19">
        <f t="shared" si="24"/>
        <v>0</v>
      </c>
      <c r="BY46" s="19">
        <f t="shared" si="25"/>
        <v>0</v>
      </c>
      <c r="BZ46" s="19">
        <f t="shared" si="95"/>
        <v>0.9985651237428124</v>
      </c>
      <c r="CA46" s="19">
        <f t="shared" si="96"/>
        <v>0.0003003296777011356</v>
      </c>
      <c r="CB46" s="19">
        <f t="shared" si="97"/>
        <v>0.0010890699960822243</v>
      </c>
      <c r="CC46" s="19">
        <f t="shared" si="98"/>
        <v>4.547658340416889E-05</v>
      </c>
      <c r="CD46" s="23"/>
      <c r="CE46" s="18">
        <f t="shared" si="99"/>
        <v>5.025366505407124E-09</v>
      </c>
      <c r="CF46" s="18">
        <f t="shared" si="155"/>
        <v>9.213430887655146E-12</v>
      </c>
      <c r="CG46" s="18">
        <f t="shared" si="184"/>
        <v>7.687684124679758E-08</v>
      </c>
      <c r="CH46" s="18">
        <f t="shared" si="156"/>
        <v>2.0878007428914653E-08</v>
      </c>
      <c r="CI46" s="18">
        <f t="shared" si="100"/>
        <v>3.863343030431574E-16</v>
      </c>
      <c r="CJ46" s="18">
        <f t="shared" si="157"/>
        <v>1.9235807851825589E-19</v>
      </c>
      <c r="CK46" s="18">
        <f t="shared" si="158"/>
        <v>3.8652666112167565E-16</v>
      </c>
      <c r="CL46" s="19">
        <f t="shared" si="136"/>
        <v>0.9995023420170809</v>
      </c>
      <c r="CM46" s="19">
        <f t="shared" si="101"/>
        <v>0.0004976579829190697</v>
      </c>
      <c r="CN46" s="19">
        <f t="shared" si="26"/>
        <v>0.9995023420170809</v>
      </c>
      <c r="CO46" s="19">
        <f t="shared" si="27"/>
        <v>0</v>
      </c>
      <c r="CP46" s="19">
        <f t="shared" si="28"/>
        <v>0</v>
      </c>
      <c r="CQ46" s="19">
        <f t="shared" si="29"/>
        <v>0.0004976579829190697</v>
      </c>
      <c r="CR46" s="19">
        <f t="shared" si="30"/>
        <v>0</v>
      </c>
      <c r="CS46" s="19">
        <f t="shared" si="31"/>
        <v>0</v>
      </c>
      <c r="CT46" s="19">
        <f t="shared" si="102"/>
        <v>0.9993538680332222</v>
      </c>
      <c r="CU46" s="19">
        <f t="shared" si="103"/>
        <v>0.00014847398385866087</v>
      </c>
      <c r="CV46" s="19">
        <f t="shared" si="104"/>
        <v>0.0004863973863087363</v>
      </c>
      <c r="CW46" s="19">
        <f t="shared" si="105"/>
        <v>1.1260596610333335E-05</v>
      </c>
      <c r="CX46" s="23"/>
      <c r="CY46" s="18">
        <f t="shared" si="106"/>
        <v>5.283067216095095E-09</v>
      </c>
      <c r="CZ46" s="18">
        <f t="shared" si="159"/>
        <v>4.714068194229664E-12</v>
      </c>
      <c r="DA46" s="18">
        <f t="shared" si="185"/>
        <v>7.949492285935485E-08</v>
      </c>
      <c r="DB46" s="18">
        <f t="shared" si="160"/>
        <v>1.9790991955171402E-08</v>
      </c>
      <c r="DC46" s="18">
        <f t="shared" si="107"/>
        <v>4.1997702080426614E-16</v>
      </c>
      <c r="DD46" s="18">
        <f t="shared" si="161"/>
        <v>9.329608570812867E-20</v>
      </c>
      <c r="DE46" s="18">
        <f t="shared" si="162"/>
        <v>4.200703168899743E-16</v>
      </c>
      <c r="DF46" s="19">
        <f t="shared" si="137"/>
        <v>0.9997779036462303</v>
      </c>
      <c r="DG46" s="19">
        <f t="shared" si="108"/>
        <v>0.00022209635376965942</v>
      </c>
      <c r="DH46" s="19">
        <f t="shared" si="32"/>
        <v>0.9997779036462303</v>
      </c>
      <c r="DI46" s="19">
        <f t="shared" si="33"/>
        <v>0</v>
      </c>
      <c r="DJ46" s="19">
        <f t="shared" si="34"/>
        <v>0</v>
      </c>
      <c r="DK46" s="19">
        <f t="shared" si="35"/>
        <v>0.00022209635376965942</v>
      </c>
      <c r="DL46" s="19">
        <f t="shared" si="36"/>
        <v>0</v>
      </c>
      <c r="DM46" s="19">
        <f t="shared" si="37"/>
        <v>0</v>
      </c>
      <c r="DN46" s="19">
        <f t="shared" si="109"/>
        <v>0.9997075253782152</v>
      </c>
      <c r="DO46" s="19">
        <f t="shared" si="110"/>
        <v>7.037826801502198E-05</v>
      </c>
      <c r="DP46" s="19">
        <f t="shared" si="111"/>
        <v>0.00021956359313332418</v>
      </c>
      <c r="DQ46" s="19">
        <f t="shared" si="112"/>
        <v>2.5327606363352155E-06</v>
      </c>
      <c r="DR46" s="23"/>
      <c r="DS46" s="18">
        <f t="shared" si="113"/>
        <v>5.409700835481395E-09</v>
      </c>
      <c r="DT46" s="18">
        <f t="shared" si="163"/>
        <v>2.2536788733483714E-12</v>
      </c>
      <c r="DU46" s="18">
        <f t="shared" si="186"/>
        <v>8.079263363418513E-08</v>
      </c>
      <c r="DV46" s="18">
        <f t="shared" si="164"/>
        <v>1.9309229564450674E-08</v>
      </c>
      <c r="DW46" s="18">
        <f t="shared" si="114"/>
        <v>4.370639776715936E-16</v>
      </c>
      <c r="DX46" s="18">
        <f t="shared" si="165"/>
        <v>4.351680273003626E-20</v>
      </c>
      <c r="DY46" s="18">
        <f t="shared" si="166"/>
        <v>4.3710749447432363E-16</v>
      </c>
      <c r="DZ46" s="19">
        <f t="shared" si="138"/>
        <v>0.9999004437048549</v>
      </c>
      <c r="EA46" s="19">
        <f t="shared" si="115"/>
        <v>9.955629514513508E-05</v>
      </c>
      <c r="EB46" s="19">
        <f t="shared" si="38"/>
        <v>0.9999004437048549</v>
      </c>
      <c r="EC46" s="19">
        <f t="shared" si="39"/>
        <v>0</v>
      </c>
      <c r="ED46" s="19">
        <f t="shared" si="40"/>
        <v>0</v>
      </c>
      <c r="EE46" s="19">
        <f t="shared" si="41"/>
        <v>9.955629514513508E-05</v>
      </c>
      <c r="EF46" s="19">
        <f t="shared" si="42"/>
        <v>0</v>
      </c>
      <c r="EG46" s="19">
        <f t="shared" si="43"/>
        <v>0</v>
      </c>
      <c r="EH46" s="19">
        <f t="shared" si="116"/>
        <v>0.9998680172752561</v>
      </c>
      <c r="EI46" s="19">
        <f t="shared" si="117"/>
        <v>3.242642959856557E-05</v>
      </c>
      <c r="EJ46" s="19">
        <f t="shared" si="118"/>
        <v>9.901911449607305E-05</v>
      </c>
      <c r="EK46" s="19">
        <f t="shared" si="119"/>
        <v>5.371806490620169E-07</v>
      </c>
      <c r="EL46" s="23"/>
      <c r="EM46" s="18">
        <f t="shared" si="120"/>
        <v>5.4681807899354746E-09</v>
      </c>
      <c r="EN46" s="18">
        <f t="shared" si="167"/>
        <v>1.0414610468518993E-12</v>
      </c>
      <c r="EO46" s="18">
        <f t="shared" si="187"/>
        <v>8.14109293248107E-08</v>
      </c>
      <c r="EP46" s="18">
        <f t="shared" si="168"/>
        <v>1.910110865445347E-08</v>
      </c>
      <c r="EQ46" s="18">
        <f t="shared" si="121"/>
        <v>4.451696798247244E-16</v>
      </c>
      <c r="ER46" s="18">
        <f t="shared" si="169"/>
        <v>1.9893060615298986E-20</v>
      </c>
      <c r="ES46" s="18">
        <f t="shared" si="170"/>
        <v>4.451895728853397E-16</v>
      </c>
      <c r="ET46" s="19">
        <f t="shared" si="139"/>
        <v>0.9999553155288737</v>
      </c>
      <c r="EU46" s="19">
        <f t="shared" si="122"/>
        <v>4.468447112624203E-05</v>
      </c>
      <c r="EV46" s="19">
        <f t="shared" si="44"/>
        <v>0.9999553155288737</v>
      </c>
      <c r="EW46" s="19">
        <f t="shared" si="45"/>
        <v>0</v>
      </c>
      <c r="EX46" s="19">
        <f t="shared" si="46"/>
        <v>0</v>
      </c>
      <c r="EY46" s="19">
        <f t="shared" si="47"/>
        <v>4.468447112624203E-05</v>
      </c>
      <c r="EZ46" s="19">
        <f t="shared" si="48"/>
        <v>0</v>
      </c>
      <c r="FA46" s="19">
        <f t="shared" si="49"/>
        <v>0</v>
      </c>
      <c r="FB46" s="19">
        <f>EM45*EM$14*EO46*INDEX(EM$11:EM$13,$B46,1)/ES46</f>
        <v>0.9999405829204434</v>
      </c>
      <c r="FC46" s="19">
        <f>EN45*EN$14*EO46*INDEX(EM$11:EM$13,$B46,1)/ES46</f>
        <v>1.4732608430407826E-05</v>
      </c>
      <c r="FD46" s="19">
        <f>EM45*EM$15*EP46*INDEX(EN$11:EN$13,$B46,1)/ES46</f>
        <v>4.457368746446385E-05</v>
      </c>
      <c r="FE46" s="19">
        <f>EN45*EN$15*EP46*INDEX(EN$11:EN$13,$B46,1)/ES46</f>
        <v>1.1078366177818825E-07</v>
      </c>
      <c r="FF46" s="23"/>
      <c r="FG46" s="18">
        <f t="shared" si="123"/>
        <v>5.494612223612594E-09</v>
      </c>
      <c r="FH46" s="18">
        <f t="shared" si="171"/>
        <v>4.737185288951668E-13</v>
      </c>
      <c r="FI46" s="18">
        <f t="shared" si="188"/>
        <v>8.169804080875947E-08</v>
      </c>
      <c r="FJ46" s="18">
        <f t="shared" si="172"/>
        <v>1.9011230926090292E-08</v>
      </c>
      <c r="FK46" s="18">
        <f t="shared" si="124"/>
        <v>4.488990536730103E-16</v>
      </c>
      <c r="FL46" s="18">
        <f t="shared" si="173"/>
        <v>9.005972346793794E-21</v>
      </c>
      <c r="FM46" s="18">
        <f t="shared" si="174"/>
        <v>4.48908059645357E-16</v>
      </c>
      <c r="FN46" s="19">
        <f t="shared" si="140"/>
        <v>0.999979938047105</v>
      </c>
      <c r="FO46" s="19">
        <f t="shared" si="125"/>
        <v>2.0061952895006217E-05</v>
      </c>
      <c r="FP46" s="19">
        <f t="shared" si="50"/>
        <v>0.999979938047105</v>
      </c>
      <c r="FQ46" s="19">
        <f t="shared" si="51"/>
        <v>0</v>
      </c>
      <c r="FR46" s="19">
        <f t="shared" si="52"/>
        <v>0</v>
      </c>
      <c r="FS46" s="19">
        <f t="shared" si="53"/>
        <v>2.0061952895006217E-05</v>
      </c>
      <c r="FT46" s="19">
        <f t="shared" si="54"/>
        <v>0</v>
      </c>
      <c r="FU46" s="19">
        <f t="shared" si="55"/>
        <v>0</v>
      </c>
      <c r="FV46" s="19">
        <f>FG45*FG$14*FI46*INDEX(FG$11:FG$13,$B46,1)/FM46</f>
        <v>0.9999732877247738</v>
      </c>
      <c r="FW46" s="19">
        <f>FH45*FH$14*FI46*INDEX(FG$11:FG$13,$B46,1)/FM46</f>
        <v>6.650322331400163E-06</v>
      </c>
      <c r="FX46" s="19">
        <f>FG45*FG$15*FJ46*INDEX(FH$11:FH$13,$B46,1)/FM46</f>
        <v>2.0039393210264695E-05</v>
      </c>
      <c r="FY46" s="19">
        <f>FH45*FH$15*FJ46*INDEX(FH$11:FH$13,$B46,1)/FM46</f>
        <v>2.2559684741517166E-08</v>
      </c>
      <c r="FZ46" s="23"/>
      <c r="GA46" s="18">
        <f t="shared" si="126"/>
        <v>5.506482021280331E-09</v>
      </c>
      <c r="GB46" s="18">
        <f t="shared" si="175"/>
        <v>2.1392805934778013E-13</v>
      </c>
      <c r="GC46" s="18">
        <f t="shared" si="189"/>
        <v>8.182933905196708E-08</v>
      </c>
      <c r="GD46" s="18">
        <f t="shared" si="176"/>
        <v>1.8972066310276104E-08</v>
      </c>
      <c r="GE46" s="18">
        <f t="shared" si="127"/>
        <v>4.505917843029092E-16</v>
      </c>
      <c r="GF46" s="18">
        <f t="shared" si="177"/>
        <v>4.058657327574766E-21</v>
      </c>
      <c r="GG46" s="18">
        <f t="shared" si="178"/>
        <v>4.505958429602368E-16</v>
      </c>
      <c r="GH46" s="19">
        <f t="shared" si="141"/>
        <v>0.9999909926880353</v>
      </c>
      <c r="GI46" s="19">
        <f t="shared" si="128"/>
        <v>9.007311964777548E-06</v>
      </c>
      <c r="GJ46" s="19">
        <f t="shared" si="56"/>
        <v>0.9999909926880353</v>
      </c>
      <c r="GK46" s="19">
        <f t="shared" si="57"/>
        <v>0</v>
      </c>
      <c r="GL46" s="19">
        <f t="shared" si="58"/>
        <v>0</v>
      </c>
      <c r="GM46" s="19">
        <f t="shared" si="59"/>
        <v>9.007311964777548E-06</v>
      </c>
      <c r="GN46" s="19">
        <f t="shared" si="60"/>
        <v>0</v>
      </c>
      <c r="GO46" s="19">
        <f t="shared" si="61"/>
        <v>0</v>
      </c>
      <c r="GP46" s="19">
        <f>GA45*GA$14*GC46*INDEX(GA$11:GA$13,$B46,1)/GG46</f>
        <v>0.9999879996670306</v>
      </c>
      <c r="GQ46" s="19">
        <f>GB45*GB$14*GC46*INDEX(GA$11:GA$13,$B46,1)/GG46</f>
        <v>2.99302100484615E-06</v>
      </c>
      <c r="GR46" s="19">
        <f>GA45*GA$15*GD46*INDEX(GB$11:GB$13,$B46,1)/GG46</f>
        <v>9.002744061501276E-06</v>
      </c>
      <c r="GS46" s="19">
        <f>GB45*GB$15*GD46*INDEX(GB$11:GB$13,$B46,1)/GG46</f>
        <v>4.567903276271961E-09</v>
      </c>
      <c r="GT46" s="23"/>
      <c r="GU46" s="18">
        <f>(GU45*GU$14+GV45*GV$14)*INDEX(GU$11:GU$13,$B46,1)</f>
        <v>5.511804827661369E-09</v>
      </c>
      <c r="GV46" s="18">
        <f>(GU45*GU$15+GV45*GV$15)*INDEX(GV$11:GV$13,$B46,1)</f>
        <v>9.629441506501959E-14</v>
      </c>
      <c r="GW46" s="18">
        <f>GU$14*GW47*INDEX(GU$11:GU$13,$B47,1)+GU$15*GX47*INDEX(GV$11:GV$13,$B47,1)</f>
        <v>8.188886783041983E-08</v>
      </c>
      <c r="GX46" s="18">
        <f>GV$14*GW47*INDEX(GU$11:GU$13,$B47,1)+GV$15*GX47*INDEX(GV$11:GV$13,$B47,1)</f>
        <v>1.8954834274840235E-08</v>
      </c>
      <c r="GY46" s="18">
        <f t="shared" si="129"/>
        <v>4.513554570394318E-16</v>
      </c>
      <c r="GZ46" s="18">
        <f t="shared" si="179"/>
        <v>1.825244679150125E-21</v>
      </c>
      <c r="HA46" s="18">
        <f t="shared" si="180"/>
        <v>4.51357282284111E-16</v>
      </c>
      <c r="HB46" s="19">
        <f t="shared" si="142"/>
        <v>0.9999959560978612</v>
      </c>
      <c r="HC46" s="19">
        <f t="shared" si="130"/>
        <v>4.043902138707952E-06</v>
      </c>
      <c r="HD46" s="19">
        <f t="shared" si="62"/>
        <v>0.9999959560978612</v>
      </c>
      <c r="HE46" s="19">
        <f t="shared" si="63"/>
        <v>0</v>
      </c>
      <c r="HF46" s="19">
        <f t="shared" si="64"/>
        <v>0</v>
      </c>
      <c r="HG46" s="19">
        <f t="shared" si="65"/>
        <v>4.043902138707952E-06</v>
      </c>
      <c r="HH46" s="19">
        <f t="shared" si="66"/>
        <v>0</v>
      </c>
      <c r="HI46" s="19">
        <f t="shared" si="67"/>
        <v>0</v>
      </c>
      <c r="HJ46" s="19">
        <f>GU45*GU$14*GW46*INDEX(GU$11:GU$13,$B46,1)/HA46</f>
        <v>0.9999946109118885</v>
      </c>
      <c r="HK46" s="19">
        <f>GV45*GV$14*GW46*INDEX(GU$11:GU$13,$B46,1)/HA46</f>
        <v>1.3451859727877404E-06</v>
      </c>
      <c r="HL46" s="19">
        <f>GU45*GU$15*GX46*INDEX(GV$11:GV$13,$B46,1)/HA46</f>
        <v>4.0429795984678264E-06</v>
      </c>
      <c r="HM46" s="19">
        <f>GV45*GV$15*GX46*INDEX(GV$11:GV$13,$B46,1)/HA46</f>
        <v>9.225402401254648E-10</v>
      </c>
      <c r="HN46" s="26"/>
      <c r="HO46" s="13" t="s">
        <v>16</v>
      </c>
      <c r="HP46" s="13" t="s">
        <v>17</v>
      </c>
      <c r="HQ46" s="13" t="s">
        <v>6</v>
      </c>
      <c r="HR46" s="2"/>
      <c r="HS46" s="2"/>
      <c r="HT46" s="2"/>
      <c r="HU46" s="2"/>
      <c r="HV46" s="2"/>
      <c r="HW46" s="2"/>
    </row>
    <row r="47" spans="1:231" ht="13.5" thickTop="1">
      <c r="A47">
        <v>21</v>
      </c>
      <c r="B47" s="22">
        <v>3</v>
      </c>
      <c r="C47" s="18">
        <f t="shared" si="68"/>
        <v>1.055338924285529E-11</v>
      </c>
      <c r="D47" s="18">
        <f t="shared" si="131"/>
        <v>1.0767708702146197E-11</v>
      </c>
      <c r="E47" s="18">
        <f t="shared" si="132"/>
        <v>7.413253095090158E-08</v>
      </c>
      <c r="F47" s="18">
        <f t="shared" si="1"/>
        <v>1.211093648181917E-08</v>
      </c>
      <c r="G47" s="18">
        <f t="shared" si="69"/>
        <v>7.823494546828816E-19</v>
      </c>
      <c r="H47" s="18">
        <f t="shared" si="70"/>
        <v>1.3040703614642414E-19</v>
      </c>
      <c r="I47" s="18">
        <f t="shared" si="71"/>
        <v>9.127564908293057E-19</v>
      </c>
      <c r="J47" s="19">
        <f t="shared" si="72"/>
        <v>0.8571283387665205</v>
      </c>
      <c r="K47" s="19">
        <f t="shared" si="73"/>
        <v>0.14287166123347955</v>
      </c>
      <c r="L47" s="19">
        <f t="shared" si="2"/>
        <v>0</v>
      </c>
      <c r="M47" s="19">
        <f t="shared" si="3"/>
        <v>0</v>
      </c>
      <c r="N47" s="19">
        <f t="shared" si="4"/>
        <v>0.8571283387665205</v>
      </c>
      <c r="O47" s="19">
        <f t="shared" si="5"/>
        <v>0</v>
      </c>
      <c r="P47" s="19">
        <f t="shared" si="6"/>
        <v>0</v>
      </c>
      <c r="Q47" s="19">
        <f t="shared" si="7"/>
        <v>0.14287166123347955</v>
      </c>
      <c r="R47" s="19">
        <f t="shared" si="74"/>
        <v>0.8548689699757284</v>
      </c>
      <c r="S47" s="19">
        <f t="shared" si="75"/>
        <v>0.002259368790792231</v>
      </c>
      <c r="T47" s="19">
        <f t="shared" si="76"/>
        <v>0.12220149109973523</v>
      </c>
      <c r="U47" s="19">
        <f t="shared" si="77"/>
        <v>0.0206701701337443</v>
      </c>
      <c r="V47" s="23"/>
      <c r="W47" s="18">
        <f t="shared" si="78"/>
        <v>2.55462412329675E-10</v>
      </c>
      <c r="X47" s="18">
        <f t="shared" si="143"/>
        <v>1.714092125880171E-10</v>
      </c>
      <c r="Y47" s="18">
        <f t="shared" si="181"/>
        <v>3.9687512289713905E-07</v>
      </c>
      <c r="Z47" s="18">
        <f t="shared" si="144"/>
        <v>5.2666716213413716E-08</v>
      </c>
      <c r="AA47" s="18">
        <f t="shared" si="79"/>
        <v>1.0138667628893937E-16</v>
      </c>
      <c r="AB47" s="18">
        <f t="shared" si="145"/>
        <v>9.027560355737798E-18</v>
      </c>
      <c r="AC47" s="18">
        <f t="shared" si="146"/>
        <v>1.1041423664467717E-16</v>
      </c>
      <c r="AD47" s="19">
        <f t="shared" si="133"/>
        <v>0.9182391634442097</v>
      </c>
      <c r="AE47" s="19">
        <f t="shared" si="80"/>
        <v>0.08176083655579026</v>
      </c>
      <c r="AF47" s="19">
        <f t="shared" si="8"/>
        <v>0</v>
      </c>
      <c r="AG47" s="19">
        <f t="shared" si="9"/>
        <v>0</v>
      </c>
      <c r="AH47" s="19">
        <f t="shared" si="10"/>
        <v>0.9182391634442097</v>
      </c>
      <c r="AI47" s="19">
        <f t="shared" si="11"/>
        <v>0</v>
      </c>
      <c r="AJ47" s="19">
        <f t="shared" si="12"/>
        <v>0</v>
      </c>
      <c r="AK47" s="19">
        <f t="shared" si="13"/>
        <v>0.08176083655579026</v>
      </c>
      <c r="AL47" s="19">
        <f t="shared" si="81"/>
        <v>0.9170893175148067</v>
      </c>
      <c r="AM47" s="19">
        <f t="shared" si="82"/>
        <v>0.0011498459294028672</v>
      </c>
      <c r="AN47" s="19">
        <f t="shared" si="83"/>
        <v>0.0747196717353643</v>
      </c>
      <c r="AO47" s="19">
        <f t="shared" si="84"/>
        <v>0.0070411648204259615</v>
      </c>
      <c r="AP47" s="23"/>
      <c r="AQ47" s="18">
        <f t="shared" si="85"/>
        <v>4.67186733571163E-10</v>
      </c>
      <c r="AR47" s="18">
        <f t="shared" si="147"/>
        <v>1.9327345568843255E-10</v>
      </c>
      <c r="AS47" s="18">
        <f t="shared" si="182"/>
        <v>4.969651039667258E-07</v>
      </c>
      <c r="AT47" s="18">
        <f t="shared" si="148"/>
        <v>5.0714202723481246E-08</v>
      </c>
      <c r="AU47" s="18">
        <f t="shared" si="86"/>
        <v>2.3217550362106806E-16</v>
      </c>
      <c r="AV47" s="18">
        <f t="shared" si="149"/>
        <v>9.801709212850937E-18</v>
      </c>
      <c r="AW47" s="18">
        <f t="shared" si="150"/>
        <v>2.41977212833919E-16</v>
      </c>
      <c r="AX47" s="19">
        <f t="shared" si="134"/>
        <v>0.9594932551786257</v>
      </c>
      <c r="AY47" s="19">
        <f t="shared" si="87"/>
        <v>0.040506744821374306</v>
      </c>
      <c r="AZ47" s="19">
        <f t="shared" si="14"/>
        <v>0</v>
      </c>
      <c r="BA47" s="19">
        <f t="shared" si="15"/>
        <v>0</v>
      </c>
      <c r="BB47" s="19">
        <f t="shared" si="16"/>
        <v>0.9594932551786257</v>
      </c>
      <c r="BC47" s="19">
        <f t="shared" si="17"/>
        <v>0</v>
      </c>
      <c r="BD47" s="19">
        <f t="shared" si="18"/>
        <v>0</v>
      </c>
      <c r="BE47" s="19">
        <f t="shared" si="19"/>
        <v>0.040506744821374306</v>
      </c>
      <c r="BF47" s="19">
        <f t="shared" si="88"/>
        <v>0.9589740072857499</v>
      </c>
      <c r="BG47" s="19">
        <f t="shared" si="89"/>
        <v>0.0005192478928757318</v>
      </c>
      <c r="BH47" s="19">
        <f t="shared" si="90"/>
        <v>0.03823968370735045</v>
      </c>
      <c r="BI47" s="19">
        <f t="shared" si="91"/>
        <v>0.0022670611140238567</v>
      </c>
      <c r="BJ47" s="23"/>
      <c r="BK47" s="18">
        <f t="shared" si="92"/>
        <v>6.811215015342925E-10</v>
      </c>
      <c r="BL47" s="18">
        <f t="shared" si="151"/>
        <v>1.8583805023723057E-10</v>
      </c>
      <c r="BM47" s="18">
        <f t="shared" si="183"/>
        <v>4.7128508439090823E-07</v>
      </c>
      <c r="BN47" s="18">
        <f t="shared" si="152"/>
        <v>4.191498745989194E-08</v>
      </c>
      <c r="BO47" s="18">
        <f t="shared" si="93"/>
        <v>3.210024043310512E-16</v>
      </c>
      <c r="BP47" s="18">
        <f t="shared" si="153"/>
        <v>7.789399545264288E-18</v>
      </c>
      <c r="BQ47" s="18">
        <f t="shared" si="154"/>
        <v>3.2879180387631545E-16</v>
      </c>
      <c r="BR47" s="19">
        <f t="shared" si="135"/>
        <v>0.9763090215345074</v>
      </c>
      <c r="BS47" s="19">
        <f t="shared" si="94"/>
        <v>0.023690978465492698</v>
      </c>
      <c r="BT47" s="19">
        <f t="shared" si="20"/>
        <v>0</v>
      </c>
      <c r="BU47" s="19">
        <f t="shared" si="21"/>
        <v>0</v>
      </c>
      <c r="BV47" s="19">
        <f t="shared" si="22"/>
        <v>0.9763090215345074</v>
      </c>
      <c r="BW47" s="19">
        <f t="shared" si="23"/>
        <v>0</v>
      </c>
      <c r="BX47" s="19">
        <f t="shared" si="24"/>
        <v>0</v>
      </c>
      <c r="BY47" s="19">
        <f t="shared" si="25"/>
        <v>0.023690978465492698</v>
      </c>
      <c r="BZ47" s="19">
        <f t="shared" si="95"/>
        <v>0.9760418542943313</v>
      </c>
      <c r="CA47" s="19">
        <f t="shared" si="96"/>
        <v>0.0002671672401759905</v>
      </c>
      <c r="CB47" s="19">
        <f t="shared" si="97"/>
        <v>0.022823599126182297</v>
      </c>
      <c r="CC47" s="19">
        <f t="shared" si="98"/>
        <v>0.0008673793393104028</v>
      </c>
      <c r="CD47" s="23"/>
      <c r="CE47" s="18">
        <f t="shared" si="99"/>
        <v>8.63218513091546E-10</v>
      </c>
      <c r="CF47" s="18">
        <f t="shared" si="155"/>
        <v>1.7902023536404362E-10</v>
      </c>
      <c r="CG47" s="18">
        <f t="shared" si="184"/>
        <v>4.402053409408881E-07</v>
      </c>
      <c r="CH47" s="18">
        <f t="shared" si="156"/>
        <v>3.649454066709026E-08</v>
      </c>
      <c r="CI47" s="18">
        <f t="shared" si="100"/>
        <v>3.799933998619505E-16</v>
      </c>
      <c r="CJ47" s="18">
        <f t="shared" si="157"/>
        <v>6.53326125972516E-18</v>
      </c>
      <c r="CK47" s="18">
        <f t="shared" si="158"/>
        <v>3.8652666112167565E-16</v>
      </c>
      <c r="CL47" s="19">
        <f t="shared" si="136"/>
        <v>0.9830975145653186</v>
      </c>
      <c r="CM47" s="19">
        <f t="shared" si="101"/>
        <v>0.01690248543468141</v>
      </c>
      <c r="CN47" s="19">
        <f t="shared" si="26"/>
        <v>0</v>
      </c>
      <c r="CO47" s="19">
        <f t="shared" si="27"/>
        <v>0</v>
      </c>
      <c r="CP47" s="19">
        <f t="shared" si="28"/>
        <v>0.9830975145653186</v>
      </c>
      <c r="CQ47" s="19">
        <f t="shared" si="29"/>
        <v>0</v>
      </c>
      <c r="CR47" s="19">
        <f t="shared" si="30"/>
        <v>0</v>
      </c>
      <c r="CS47" s="19">
        <f t="shared" si="31"/>
        <v>0.01690248543468141</v>
      </c>
      <c r="CT47" s="19">
        <f t="shared" si="102"/>
        <v>0.9829601305711347</v>
      </c>
      <c r="CU47" s="19">
        <f t="shared" si="103"/>
        <v>0.00013738399418390483</v>
      </c>
      <c r="CV47" s="19">
        <f t="shared" si="104"/>
        <v>0.016542211445946246</v>
      </c>
      <c r="CW47" s="19">
        <f t="shared" si="105"/>
        <v>0.0003602739887351648</v>
      </c>
      <c r="CX47" s="23"/>
      <c r="CY47" s="18">
        <f t="shared" si="106"/>
        <v>9.777309075562781E-10</v>
      </c>
      <c r="CZ47" s="18">
        <f t="shared" si="159"/>
        <v>1.746055034151223E-10</v>
      </c>
      <c r="DA47" s="18">
        <f t="shared" si="185"/>
        <v>4.236012040691433E-07</v>
      </c>
      <c r="DB47" s="18">
        <f t="shared" si="160"/>
        <v>3.380378669672217E-08</v>
      </c>
      <c r="DC47" s="18">
        <f t="shared" si="107"/>
        <v>4.1416798969645564E-16</v>
      </c>
      <c r="DD47" s="18">
        <f t="shared" si="161"/>
        <v>5.902327193518588E-18</v>
      </c>
      <c r="DE47" s="18">
        <f t="shared" si="162"/>
        <v>4.2007031688997424E-16</v>
      </c>
      <c r="DF47" s="19">
        <f t="shared" si="137"/>
        <v>0.985949192418029</v>
      </c>
      <c r="DG47" s="19">
        <f t="shared" si="108"/>
        <v>0.014050807581970947</v>
      </c>
      <c r="DH47" s="19">
        <f t="shared" si="32"/>
        <v>0</v>
      </c>
      <c r="DI47" s="19">
        <f t="shared" si="33"/>
        <v>0</v>
      </c>
      <c r="DJ47" s="19">
        <f t="shared" si="34"/>
        <v>0.985949192418029</v>
      </c>
      <c r="DK47" s="19">
        <f t="shared" si="35"/>
        <v>0</v>
      </c>
      <c r="DL47" s="19">
        <f t="shared" si="36"/>
        <v>0</v>
      </c>
      <c r="DM47" s="19">
        <f t="shared" si="37"/>
        <v>0.014050807581970947</v>
      </c>
      <c r="DN47" s="19">
        <f t="shared" si="109"/>
        <v>0.9858820846992189</v>
      </c>
      <c r="DO47" s="19">
        <f t="shared" si="110"/>
        <v>6.710771881023E-05</v>
      </c>
      <c r="DP47" s="19">
        <f t="shared" si="111"/>
        <v>0.013895818947011517</v>
      </c>
      <c r="DQ47" s="19">
        <f t="shared" si="112"/>
        <v>0.0001549886349594294</v>
      </c>
      <c r="DR47" s="23"/>
      <c r="DS47" s="18">
        <f t="shared" si="113"/>
        <v>1.037226400467806E-09</v>
      </c>
      <c r="DT47" s="18">
        <f t="shared" si="163"/>
        <v>1.7220938507454398E-10</v>
      </c>
      <c r="DU47" s="18">
        <f t="shared" si="186"/>
        <v>4.1601370762903094E-07</v>
      </c>
      <c r="DV47" s="18">
        <f t="shared" si="164"/>
        <v>3.2559746744176155E-08</v>
      </c>
      <c r="DW47" s="18">
        <f t="shared" si="114"/>
        <v>4.31500400509326E-16</v>
      </c>
      <c r="DX47" s="18">
        <f t="shared" si="165"/>
        <v>5.607093964997461E-18</v>
      </c>
      <c r="DY47" s="18">
        <f t="shared" si="166"/>
        <v>4.371074944743235E-16</v>
      </c>
      <c r="DZ47" s="19">
        <f t="shared" si="138"/>
        <v>0.9871722767605696</v>
      </c>
      <c r="EA47" s="19">
        <f t="shared" si="115"/>
        <v>0.012827723239430369</v>
      </c>
      <c r="EB47" s="19">
        <f t="shared" si="38"/>
        <v>0</v>
      </c>
      <c r="EC47" s="19">
        <f t="shared" si="39"/>
        <v>0</v>
      </c>
      <c r="ED47" s="19">
        <f t="shared" si="40"/>
        <v>0.9871722767605696</v>
      </c>
      <c r="EE47" s="19">
        <f t="shared" si="41"/>
        <v>0</v>
      </c>
      <c r="EF47" s="19">
        <f t="shared" si="42"/>
        <v>0</v>
      </c>
      <c r="EG47" s="19">
        <f t="shared" si="43"/>
        <v>0.012827723239430369</v>
      </c>
      <c r="EH47" s="19">
        <f t="shared" si="116"/>
        <v>0.9871407939516883</v>
      </c>
      <c r="EI47" s="19">
        <f t="shared" si="117"/>
        <v>3.148280888153035E-05</v>
      </c>
      <c r="EJ47" s="19">
        <f t="shared" si="118"/>
        <v>0.012759649753166765</v>
      </c>
      <c r="EK47" s="19">
        <f t="shared" si="119"/>
        <v>6.807348626360475E-05</v>
      </c>
      <c r="EL47" s="23"/>
      <c r="EM47" s="18">
        <f t="shared" si="120"/>
        <v>1.0655102376363717E-09</v>
      </c>
      <c r="EN47" s="18">
        <f t="shared" si="167"/>
        <v>1.7104809959933326E-10</v>
      </c>
      <c r="EO47" s="18">
        <f t="shared" si="187"/>
        <v>4.1268070423700096E-07</v>
      </c>
      <c r="EP47" s="18">
        <f t="shared" si="168"/>
        <v>3.200303106933211E-08</v>
      </c>
      <c r="EQ47" s="18">
        <f t="shared" si="121"/>
        <v>4.397155152395121E-16</v>
      </c>
      <c r="ER47" s="18">
        <f t="shared" si="169"/>
        <v>5.474057645827675E-18</v>
      </c>
      <c r="ES47" s="18">
        <f t="shared" si="170"/>
        <v>4.451895728853398E-16</v>
      </c>
      <c r="ET47" s="19">
        <f t="shared" si="139"/>
        <v>0.9877039850454054</v>
      </c>
      <c r="EU47" s="19">
        <f t="shared" si="122"/>
        <v>0.012296014954594496</v>
      </c>
      <c r="EV47" s="19">
        <f t="shared" si="44"/>
        <v>0</v>
      </c>
      <c r="EW47" s="19">
        <f t="shared" si="45"/>
        <v>0</v>
      </c>
      <c r="EX47" s="19">
        <f t="shared" si="46"/>
        <v>0.9877039850454054</v>
      </c>
      <c r="EY47" s="19">
        <f t="shared" si="47"/>
        <v>0</v>
      </c>
      <c r="EZ47" s="19">
        <f t="shared" si="48"/>
        <v>0</v>
      </c>
      <c r="FA47" s="19">
        <f t="shared" si="49"/>
        <v>0.012296014954594496</v>
      </c>
      <c r="FB47" s="19">
        <f>EM46*EM$14*EO47*INDEX(EM$11:EM$13,$B47,1)/ES47</f>
        <v>0.9876895470078876</v>
      </c>
      <c r="FC47" s="19">
        <f>EN46*EN$14*EO47*INDEX(EM$11:EM$13,$B47,1)/ES47</f>
        <v>1.4438037517798717E-05</v>
      </c>
      <c r="FD47" s="19">
        <f>EM46*EM$15*EP47*INDEX(EN$11:EN$13,$B47,1)/ES47</f>
        <v>0.012265768520986053</v>
      </c>
      <c r="FE47" s="19">
        <f>EN46*EN$15*EP47*INDEX(EN$11:EN$13,$B47,1)/ES47</f>
        <v>3.02464336084433E-05</v>
      </c>
      <c r="FF47" s="23"/>
      <c r="FG47" s="18">
        <f t="shared" si="123"/>
        <v>1.0784804164834197E-09</v>
      </c>
      <c r="FH47" s="18">
        <f t="shared" si="171"/>
        <v>1.705142459432893E-10</v>
      </c>
      <c r="FI47" s="18">
        <f t="shared" si="188"/>
        <v>4.112203921194208E-07</v>
      </c>
      <c r="FJ47" s="18">
        <f t="shared" si="172"/>
        <v>3.1756407542217445E-08</v>
      </c>
      <c r="FK47" s="18">
        <f t="shared" si="124"/>
        <v>4.4349313975942805E-16</v>
      </c>
      <c r="FL47" s="18">
        <f t="shared" si="173"/>
        <v>5.414919885928993E-18</v>
      </c>
      <c r="FM47" s="18">
        <f t="shared" si="174"/>
        <v>4.48908059645357E-16</v>
      </c>
      <c r="FN47" s="19">
        <f t="shared" si="140"/>
        <v>0.9879375748116289</v>
      </c>
      <c r="FO47" s="19">
        <f t="shared" si="125"/>
        <v>0.012062425188371194</v>
      </c>
      <c r="FP47" s="19">
        <f t="shared" si="50"/>
        <v>0</v>
      </c>
      <c r="FQ47" s="19">
        <f t="shared" si="51"/>
        <v>0</v>
      </c>
      <c r="FR47" s="19">
        <f t="shared" si="52"/>
        <v>0.9879375748116289</v>
      </c>
      <c r="FS47" s="19">
        <f t="shared" si="53"/>
        <v>0</v>
      </c>
      <c r="FT47" s="19">
        <f t="shared" si="54"/>
        <v>0</v>
      </c>
      <c r="FU47" s="19">
        <f t="shared" si="55"/>
        <v>0.012062425188371194</v>
      </c>
      <c r="FV47" s="19">
        <f>FG46*FG$14*FI47*INDEX(FG$11:FG$13,$B47,1)/FM47</f>
        <v>0.9879310282492683</v>
      </c>
      <c r="FW47" s="19">
        <f>FH46*FH$14*FI47*INDEX(FG$11:FG$13,$B47,1)/FM47</f>
        <v>6.546562360635887E-06</v>
      </c>
      <c r="FX47" s="19">
        <f>FG46*FG$15*FJ47*INDEX(FH$11:FH$13,$B47,1)/FM47</f>
        <v>0.012048909797836824</v>
      </c>
      <c r="FY47" s="19">
        <f>FH46*FH$15*FJ47*INDEX(FH$11:FH$13,$B47,1)/FM47</f>
        <v>1.3515390534370329E-05</v>
      </c>
      <c r="FZ47" s="23"/>
      <c r="GA47" s="18">
        <f t="shared" si="126"/>
        <v>1.0843469702033372E-09</v>
      </c>
      <c r="GB47" s="18">
        <f t="shared" si="175"/>
        <v>1.7027379813024657E-10</v>
      </c>
      <c r="GC47" s="18">
        <f t="shared" si="189"/>
        <v>4.105762991149588E-07</v>
      </c>
      <c r="GD47" s="18">
        <f t="shared" si="176"/>
        <v>3.164712972168627E-08</v>
      </c>
      <c r="GE47" s="18">
        <f t="shared" si="127"/>
        <v>4.452071659826047E-16</v>
      </c>
      <c r="GF47" s="18">
        <f t="shared" si="177"/>
        <v>5.388676977632134E-18</v>
      </c>
      <c r="GG47" s="18">
        <f t="shared" si="178"/>
        <v>4.505958429602368E-16</v>
      </c>
      <c r="GH47" s="19">
        <f t="shared" si="141"/>
        <v>0.9880409971334164</v>
      </c>
      <c r="GI47" s="19">
        <f t="shared" si="128"/>
        <v>0.01195900286658362</v>
      </c>
      <c r="GJ47" s="19">
        <f t="shared" si="56"/>
        <v>0</v>
      </c>
      <c r="GK47" s="19">
        <f t="shared" si="57"/>
        <v>0</v>
      </c>
      <c r="GL47" s="19">
        <f t="shared" si="58"/>
        <v>0.9880409971334164</v>
      </c>
      <c r="GM47" s="19">
        <f t="shared" si="59"/>
        <v>0</v>
      </c>
      <c r="GN47" s="19">
        <f t="shared" si="60"/>
        <v>0</v>
      </c>
      <c r="GO47" s="19">
        <f t="shared" si="61"/>
        <v>0.01195900286658362</v>
      </c>
      <c r="GP47" s="19">
        <f>GA46*GA$14*GC47*INDEX(GA$11:GA$13,$B47,1)/GG47</f>
        <v>0.9880380447139685</v>
      </c>
      <c r="GQ47" s="19">
        <f>GB46*GB$14*GC47*INDEX(GA$11:GA$13,$B47,1)/GG47</f>
        <v>2.9524194479832475E-06</v>
      </c>
      <c r="GR47" s="19">
        <f>GA46*GA$15*GD47*INDEX(GB$11:GB$13,$B47,1)/GG47</f>
        <v>0.011952947974066824</v>
      </c>
      <c r="GS47" s="19">
        <f>GB46*GB$15*GD47*INDEX(GB$11:GB$13,$B47,1)/GG47</f>
        <v>6.0548925167943015E-06</v>
      </c>
      <c r="GT47" s="23"/>
      <c r="GU47" s="18">
        <f>(GU46*GU$14+GV46*GV$14)*INDEX(GU$11:GU$13,$B47,1)</f>
        <v>1.0869870601251854E-09</v>
      </c>
      <c r="GV47" s="18">
        <f>(GU46*GU$15+GV46*GV$15)*INDEX(GV$11:GV$13,$B47,1)</f>
        <v>1.7016619285859188E-10</v>
      </c>
      <c r="GW47" s="18">
        <f>GU$14*GW48*INDEX(GU$11:GU$13,$B48,1)+GU$15*GX48*INDEX(GV$11:GV$13,$B48,1)</f>
        <v>4.1029032756922205E-07</v>
      </c>
      <c r="GX47" s="18">
        <f>GV$14*GW48*INDEX(GU$11:GU$13,$B48,1)+GV$15*GX48*INDEX(GV$11:GV$13,$B48,1)</f>
        <v>3.159855216547721E-08</v>
      </c>
      <c r="GY47" s="18">
        <f t="shared" si="129"/>
        <v>4.45980276962268E-16</v>
      </c>
      <c r="GZ47" s="18">
        <f t="shared" si="179"/>
        <v>5.377005321842871E-18</v>
      </c>
      <c r="HA47" s="18">
        <f t="shared" si="180"/>
        <v>4.513572822841109E-16</v>
      </c>
      <c r="HB47" s="19">
        <f t="shared" si="142"/>
        <v>0.9880870309776939</v>
      </c>
      <c r="HC47" s="19">
        <f t="shared" si="130"/>
        <v>0.011912969022306074</v>
      </c>
      <c r="HD47" s="19">
        <f t="shared" si="62"/>
        <v>0</v>
      </c>
      <c r="HE47" s="19">
        <f t="shared" si="63"/>
        <v>0</v>
      </c>
      <c r="HF47" s="19">
        <f t="shared" si="64"/>
        <v>0.9880870309776939</v>
      </c>
      <c r="HG47" s="19">
        <f t="shared" si="65"/>
        <v>0</v>
      </c>
      <c r="HH47" s="19">
        <f t="shared" si="66"/>
        <v>0</v>
      </c>
      <c r="HI47" s="19">
        <f t="shared" si="67"/>
        <v>0.011912969022306074</v>
      </c>
      <c r="HJ47" s="19">
        <f>GU46*GU$14*GW47*INDEX(GU$11:GU$13,$B47,1)/HA47</f>
        <v>0.9880857027917068</v>
      </c>
      <c r="HK47" s="19">
        <f>GV46*GV$14*GW47*INDEX(GU$11:GU$13,$B47,1)/HA47</f>
        <v>1.3281859871773424E-06</v>
      </c>
      <c r="HL47" s="19">
        <f>GU46*GU$15*GX47*INDEX(GV$11:GV$13,$B47,1)/HA47</f>
        <v>0.011910253306154545</v>
      </c>
      <c r="HM47" s="19">
        <f>GV46*GV$15*GX47*INDEX(GV$11:GV$13,$B47,1)/HA47</f>
        <v>2.715716151530611E-06</v>
      </c>
      <c r="HN47" s="27" t="s">
        <v>2</v>
      </c>
      <c r="HO47" s="68">
        <v>0.3</v>
      </c>
      <c r="HP47" s="68">
        <v>0.4</v>
      </c>
      <c r="HQ47" s="68"/>
      <c r="HR47" s="58" t="s">
        <v>41</v>
      </c>
      <c r="HS47" s="51"/>
      <c r="HT47" s="51"/>
      <c r="HU47" s="2"/>
      <c r="HV47" s="2"/>
      <c r="HW47" s="2"/>
    </row>
    <row r="48" spans="1:231" ht="12.75">
      <c r="A48">
        <v>22</v>
      </c>
      <c r="B48" s="22">
        <v>1</v>
      </c>
      <c r="C48" s="18">
        <f t="shared" si="68"/>
        <v>6.663637585149196E-12</v>
      </c>
      <c r="D48" s="18">
        <f t="shared" si="131"/>
        <v>9.669505886002487E-13</v>
      </c>
      <c r="E48" s="18">
        <f t="shared" si="132"/>
        <v>1.3173453767015724E-07</v>
      </c>
      <c r="F48" s="18">
        <f t="shared" si="1"/>
        <v>3.6118985561352033E-08</v>
      </c>
      <c r="G48" s="18">
        <f t="shared" si="69"/>
        <v>8.778312164811124E-19</v>
      </c>
      <c r="H48" s="18">
        <f t="shared" si="70"/>
        <v>3.492527434819323E-20</v>
      </c>
      <c r="I48" s="18">
        <f t="shared" si="71"/>
        <v>9.127564908293057E-19</v>
      </c>
      <c r="J48" s="19">
        <f t="shared" si="72"/>
        <v>0.9617364820747961</v>
      </c>
      <c r="K48" s="19">
        <f t="shared" si="73"/>
        <v>0.03826351792520377</v>
      </c>
      <c r="L48" s="19">
        <f t="shared" si="2"/>
        <v>0.9617364820747961</v>
      </c>
      <c r="M48" s="19">
        <f t="shared" si="3"/>
        <v>0</v>
      </c>
      <c r="N48" s="19">
        <f t="shared" si="4"/>
        <v>0</v>
      </c>
      <c r="O48" s="19">
        <f t="shared" si="5"/>
        <v>0.03826351792520377</v>
      </c>
      <c r="P48" s="19">
        <f t="shared" si="6"/>
        <v>0</v>
      </c>
      <c r="Q48" s="19">
        <f t="shared" si="7"/>
        <v>0</v>
      </c>
      <c r="R48" s="19">
        <f t="shared" si="74"/>
        <v>0.8529522226006447</v>
      </c>
      <c r="S48" s="19">
        <f t="shared" si="75"/>
        <v>0.10878425947415138</v>
      </c>
      <c r="T48" s="19">
        <f t="shared" si="76"/>
        <v>0.004176116165875637</v>
      </c>
      <c r="U48" s="19">
        <f t="shared" si="77"/>
        <v>0.03408740175932814</v>
      </c>
      <c r="V48" s="23"/>
      <c r="W48" s="18">
        <f t="shared" si="78"/>
        <v>1.6207452685892352E-10</v>
      </c>
      <c r="X48" s="18">
        <f t="shared" si="143"/>
        <v>1.0281188483574125E-11</v>
      </c>
      <c r="Y48" s="18">
        <f t="shared" si="181"/>
        <v>6.675845718443555E-07</v>
      </c>
      <c r="Z48" s="18">
        <f t="shared" si="144"/>
        <v>2.1551817946206216E-07</v>
      </c>
      <c r="AA48" s="18">
        <f t="shared" si="79"/>
        <v>1.0819845361999095E-16</v>
      </c>
      <c r="AB48" s="18">
        <f t="shared" si="145"/>
        <v>2.2157830246862153E-18</v>
      </c>
      <c r="AC48" s="18">
        <f t="shared" si="146"/>
        <v>1.1041423664467716E-16</v>
      </c>
      <c r="AD48" s="19">
        <f t="shared" si="133"/>
        <v>0.9799320894476968</v>
      </c>
      <c r="AE48" s="19">
        <f t="shared" si="80"/>
        <v>0.020067910552303163</v>
      </c>
      <c r="AF48" s="19">
        <f t="shared" si="8"/>
        <v>0.9799320894476968</v>
      </c>
      <c r="AG48" s="19">
        <f t="shared" si="9"/>
        <v>0</v>
      </c>
      <c r="AH48" s="19">
        <f t="shared" si="10"/>
        <v>0</v>
      </c>
      <c r="AI48" s="19">
        <f t="shared" si="11"/>
        <v>0.020067910552303163</v>
      </c>
      <c r="AJ48" s="19">
        <f t="shared" si="12"/>
        <v>0</v>
      </c>
      <c r="AK48" s="19">
        <f t="shared" si="13"/>
        <v>0</v>
      </c>
      <c r="AL48" s="19">
        <f t="shared" si="81"/>
        <v>0.9150676938940787</v>
      </c>
      <c r="AM48" s="19">
        <f t="shared" si="82"/>
        <v>0.06486439555361823</v>
      </c>
      <c r="AN48" s="19">
        <f t="shared" si="83"/>
        <v>0.003171469550131109</v>
      </c>
      <c r="AO48" s="19">
        <f t="shared" si="84"/>
        <v>0.01689644100217205</v>
      </c>
      <c r="AP48" s="23"/>
      <c r="AQ48" s="18">
        <f t="shared" si="85"/>
        <v>3.046974525209149E-10</v>
      </c>
      <c r="AR48" s="18">
        <f t="shared" si="147"/>
        <v>8.533759058232005E-12</v>
      </c>
      <c r="AS48" s="18">
        <f t="shared" si="182"/>
        <v>7.872508347456345E-07</v>
      </c>
      <c r="AT48" s="18">
        <f t="shared" si="148"/>
        <v>2.465371915944673E-07</v>
      </c>
      <c r="AU48" s="18">
        <f t="shared" si="86"/>
        <v>2.3987332384195863E-16</v>
      </c>
      <c r="AV48" s="18">
        <f t="shared" si="149"/>
        <v>2.103888991960365E-18</v>
      </c>
      <c r="AW48" s="18">
        <f t="shared" si="150"/>
        <v>2.41977212833919E-16</v>
      </c>
      <c r="AX48" s="19">
        <f t="shared" si="134"/>
        <v>0.9913054251376787</v>
      </c>
      <c r="AY48" s="19">
        <f t="shared" si="87"/>
        <v>0.008694574862321306</v>
      </c>
      <c r="AZ48" s="19">
        <f t="shared" si="14"/>
        <v>0.9913054251376787</v>
      </c>
      <c r="BA48" s="19">
        <f t="shared" si="15"/>
        <v>0</v>
      </c>
      <c r="BB48" s="19">
        <f t="shared" si="16"/>
        <v>0</v>
      </c>
      <c r="BC48" s="19">
        <f t="shared" si="17"/>
        <v>0.008694574862321306</v>
      </c>
      <c r="BD48" s="19">
        <f t="shared" si="18"/>
        <v>0</v>
      </c>
      <c r="BE48" s="19">
        <f t="shared" si="19"/>
        <v>0</v>
      </c>
      <c r="BF48" s="19">
        <f t="shared" si="88"/>
        <v>0.957697709658689</v>
      </c>
      <c r="BG48" s="19">
        <f t="shared" si="89"/>
        <v>0.03360771547898954</v>
      </c>
      <c r="BH48" s="19">
        <f t="shared" si="90"/>
        <v>0.0017955455199365404</v>
      </c>
      <c r="BI48" s="19">
        <f t="shared" si="91"/>
        <v>0.0068990293423847665</v>
      </c>
      <c r="BJ48" s="23"/>
      <c r="BK48" s="18">
        <f t="shared" si="92"/>
        <v>4.355014706762585E-10</v>
      </c>
      <c r="BL48" s="18">
        <f t="shared" si="151"/>
        <v>5.688519939107785E-12</v>
      </c>
      <c r="BM48" s="18">
        <f t="shared" si="183"/>
        <v>7.519235367455092E-07</v>
      </c>
      <c r="BN48" s="18">
        <f t="shared" si="152"/>
        <v>2.3345225151144768E-07</v>
      </c>
      <c r="BO48" s="18">
        <f t="shared" si="93"/>
        <v>3.2746380608876295E-16</v>
      </c>
      <c r="BP48" s="18">
        <f t="shared" si="153"/>
        <v>1.3279977875524755E-18</v>
      </c>
      <c r="BQ48" s="18">
        <f t="shared" si="154"/>
        <v>3.287918038763154E-16</v>
      </c>
      <c r="BR48" s="19">
        <f t="shared" si="135"/>
        <v>0.9959609766061808</v>
      </c>
      <c r="BS48" s="19">
        <f t="shared" si="94"/>
        <v>0.004039023393819271</v>
      </c>
      <c r="BT48" s="19">
        <f t="shared" si="20"/>
        <v>0.9959609766061808</v>
      </c>
      <c r="BU48" s="19">
        <f t="shared" si="21"/>
        <v>0</v>
      </c>
      <c r="BV48" s="19">
        <f t="shared" si="22"/>
        <v>0</v>
      </c>
      <c r="BW48" s="19">
        <f t="shared" si="23"/>
        <v>0.004039023393819271</v>
      </c>
      <c r="BX48" s="19">
        <f t="shared" si="24"/>
        <v>0</v>
      </c>
      <c r="BY48" s="19">
        <f t="shared" si="25"/>
        <v>0</v>
      </c>
      <c r="BZ48" s="19">
        <f t="shared" si="95"/>
        <v>0.9752847730038633</v>
      </c>
      <c r="CA48" s="19">
        <f t="shared" si="96"/>
        <v>0.02067620360231757</v>
      </c>
      <c r="CB48" s="19">
        <f t="shared" si="97"/>
        <v>0.0010242485306441425</v>
      </c>
      <c r="CC48" s="19">
        <f t="shared" si="98"/>
        <v>0.003014774863175129</v>
      </c>
      <c r="CD48" s="23"/>
      <c r="CE48" s="18">
        <f t="shared" si="99"/>
        <v>5.389732486735952E-10</v>
      </c>
      <c r="CF48" s="18">
        <f t="shared" si="155"/>
        <v>3.2935079549350716E-12</v>
      </c>
      <c r="CG48" s="18">
        <f t="shared" si="184"/>
        <v>7.157737676358532E-07</v>
      </c>
      <c r="CH48" s="18">
        <f t="shared" si="156"/>
        <v>2.2582251927654098E-07</v>
      </c>
      <c r="CI48" s="18">
        <f t="shared" si="100"/>
        <v>3.8578291285803487E-16</v>
      </c>
      <c r="CJ48" s="18">
        <f t="shared" si="157"/>
        <v>7.437482636407663E-19</v>
      </c>
      <c r="CK48" s="18">
        <f t="shared" si="158"/>
        <v>3.8652666112167565E-16</v>
      </c>
      <c r="CL48" s="19">
        <f t="shared" si="136"/>
        <v>0.9980758163965133</v>
      </c>
      <c r="CM48" s="19">
        <f t="shared" si="101"/>
        <v>0.0019241836034866427</v>
      </c>
      <c r="CN48" s="19">
        <f t="shared" si="26"/>
        <v>0.9980758163965133</v>
      </c>
      <c r="CO48" s="19">
        <f t="shared" si="27"/>
        <v>0</v>
      </c>
      <c r="CP48" s="19">
        <f t="shared" si="28"/>
        <v>0</v>
      </c>
      <c r="CQ48" s="19">
        <f t="shared" si="29"/>
        <v>0.0019241836034866427</v>
      </c>
      <c r="CR48" s="19">
        <f t="shared" si="30"/>
        <v>0</v>
      </c>
      <c r="CS48" s="19">
        <f t="shared" si="31"/>
        <v>0</v>
      </c>
      <c r="CT48" s="19">
        <f t="shared" si="102"/>
        <v>0.9825419673216592</v>
      </c>
      <c r="CU48" s="19">
        <f t="shared" si="103"/>
        <v>0.015533849074854087</v>
      </c>
      <c r="CV48" s="19">
        <f t="shared" si="104"/>
        <v>0.0005555472436593202</v>
      </c>
      <c r="CW48" s="19">
        <f t="shared" si="105"/>
        <v>0.0013686363598273226</v>
      </c>
      <c r="CX48" s="23"/>
      <c r="CY48" s="18">
        <f t="shared" si="106"/>
        <v>6.010821781028267E-10</v>
      </c>
      <c r="CZ48" s="18">
        <f t="shared" si="159"/>
        <v>1.6909185415455081E-12</v>
      </c>
      <c r="DA48" s="18">
        <f t="shared" si="185"/>
        <v>6.982263737201813E-07</v>
      </c>
      <c r="DB48" s="18">
        <f t="shared" si="160"/>
        <v>2.2407192073433272E-07</v>
      </c>
      <c r="DC48" s="18">
        <f t="shared" si="107"/>
        <v>4.1969142952456483E-16</v>
      </c>
      <c r="DD48" s="18">
        <f t="shared" si="161"/>
        <v>3.7888736540939857E-19</v>
      </c>
      <c r="DE48" s="18">
        <f t="shared" si="162"/>
        <v>4.2007031688997424E-16</v>
      </c>
      <c r="DF48" s="19">
        <f t="shared" si="137"/>
        <v>0.999098038232707</v>
      </c>
      <c r="DG48" s="19">
        <f t="shared" si="108"/>
        <v>0.0009019617672929687</v>
      </c>
      <c r="DH48" s="19">
        <f t="shared" si="32"/>
        <v>0.999098038232707</v>
      </c>
      <c r="DI48" s="19">
        <f t="shared" si="33"/>
        <v>0</v>
      </c>
      <c r="DJ48" s="19">
        <f t="shared" si="34"/>
        <v>0</v>
      </c>
      <c r="DK48" s="19">
        <f t="shared" si="35"/>
        <v>0.0009019617672929687</v>
      </c>
      <c r="DL48" s="19">
        <f t="shared" si="36"/>
        <v>0</v>
      </c>
      <c r="DM48" s="19">
        <f t="shared" si="37"/>
        <v>0</v>
      </c>
      <c r="DN48" s="19">
        <f t="shared" si="109"/>
        <v>0.9856701424435961</v>
      </c>
      <c r="DO48" s="19">
        <f t="shared" si="110"/>
        <v>0.013427895789110744</v>
      </c>
      <c r="DP48" s="19">
        <f t="shared" si="111"/>
        <v>0.00027904997443276816</v>
      </c>
      <c r="DQ48" s="19">
        <f t="shared" si="112"/>
        <v>0.0006229117928602005</v>
      </c>
      <c r="DR48" s="23"/>
      <c r="DS48" s="18">
        <f t="shared" si="113"/>
        <v>6.32436522577057E-10</v>
      </c>
      <c r="DT48" s="18">
        <f t="shared" si="163"/>
        <v>8.089679957967042E-13</v>
      </c>
      <c r="DU48" s="18">
        <f t="shared" si="186"/>
        <v>6.9086176751835E-07</v>
      </c>
      <c r="DV48" s="18">
        <f t="shared" si="164"/>
        <v>2.2408877053343684E-07</v>
      </c>
      <c r="DW48" s="18">
        <f t="shared" si="114"/>
        <v>4.369262138307444E-16</v>
      </c>
      <c r="DX48" s="18">
        <f t="shared" si="165"/>
        <v>1.8128064357898195E-19</v>
      </c>
      <c r="DY48" s="18">
        <f t="shared" si="166"/>
        <v>4.371074944743234E-16</v>
      </c>
      <c r="DZ48" s="19">
        <f t="shared" si="138"/>
        <v>0.9995852721678978</v>
      </c>
      <c r="EA48" s="19">
        <f t="shared" si="115"/>
        <v>0.00041472783210224907</v>
      </c>
      <c r="EB48" s="19">
        <f t="shared" si="38"/>
        <v>0.9995852721678978</v>
      </c>
      <c r="EC48" s="19">
        <f t="shared" si="39"/>
        <v>0</v>
      </c>
      <c r="ED48" s="19">
        <f t="shared" si="40"/>
        <v>0</v>
      </c>
      <c r="EE48" s="19">
        <f t="shared" si="41"/>
        <v>0.00041472783210224907</v>
      </c>
      <c r="EF48" s="19">
        <f t="shared" si="42"/>
        <v>0</v>
      </c>
      <c r="EG48" s="19">
        <f t="shared" si="43"/>
        <v>0</v>
      </c>
      <c r="EH48" s="19">
        <f t="shared" si="116"/>
        <v>0.987039614712229</v>
      </c>
      <c r="EI48" s="19">
        <f t="shared" si="117"/>
        <v>0.012545657455669</v>
      </c>
      <c r="EJ48" s="19">
        <f t="shared" si="118"/>
        <v>0.0001326620483408778</v>
      </c>
      <c r="EK48" s="19">
        <f t="shared" si="119"/>
        <v>0.00028206578376137136</v>
      </c>
      <c r="EL48" s="23"/>
      <c r="EM48" s="18">
        <f t="shared" si="120"/>
        <v>6.470995329579059E-10</v>
      </c>
      <c r="EN48" s="18">
        <f t="shared" si="167"/>
        <v>3.7386397441885933E-13</v>
      </c>
      <c r="EO48" s="18">
        <f t="shared" si="187"/>
        <v>6.878473443864175E-07</v>
      </c>
      <c r="EP48" s="18">
        <f t="shared" si="168"/>
        <v>2.243532201345516E-07</v>
      </c>
      <c r="EQ48" s="18">
        <f t="shared" si="121"/>
        <v>4.451056952987866E-16</v>
      </c>
      <c r="ER48" s="18">
        <f t="shared" si="169"/>
        <v>8.387758655317272E-20</v>
      </c>
      <c r="ES48" s="18">
        <f t="shared" si="170"/>
        <v>4.451895728853398E-16</v>
      </c>
      <c r="ET48" s="19">
        <f t="shared" si="139"/>
        <v>0.9998115913047793</v>
      </c>
      <c r="EU48" s="19">
        <f t="shared" si="122"/>
        <v>0.00018840869522066656</v>
      </c>
      <c r="EV48" s="19">
        <f t="shared" si="44"/>
        <v>0.9998115913047793</v>
      </c>
      <c r="EW48" s="19">
        <f t="shared" si="45"/>
        <v>0</v>
      </c>
      <c r="EX48" s="19">
        <f t="shared" si="46"/>
        <v>0</v>
      </c>
      <c r="EY48" s="19">
        <f t="shared" si="47"/>
        <v>0.00018840869522066656</v>
      </c>
      <c r="EZ48" s="19">
        <f t="shared" si="48"/>
        <v>0</v>
      </c>
      <c r="FA48" s="19">
        <f t="shared" si="49"/>
        <v>0</v>
      </c>
      <c r="FB48" s="19">
        <f>EM47*EM$14*EO48*INDEX(EM$11:EM$13,$B48,1)/ES48</f>
        <v>0.9876427826186218</v>
      </c>
      <c r="FC48" s="19">
        <f>EN47*EN$14*EO48*INDEX(EM$11:EM$13,$B48,1)/ES48</f>
        <v>0.01216880868615759</v>
      </c>
      <c r="FD48" s="19">
        <f>EM47*EM$15*EP48*INDEX(EN$11:EN$13,$B48,1)/ES48</f>
        <v>6.120242678375909E-05</v>
      </c>
      <c r="FE48" s="19">
        <f>EN47*EN$15*EP48*INDEX(EN$11:EN$13,$B48,1)/ES48</f>
        <v>0.00012720626843690748</v>
      </c>
      <c r="FF48" s="23"/>
      <c r="FG48" s="18">
        <f t="shared" si="123"/>
        <v>6.537641587054223E-10</v>
      </c>
      <c r="FH48" s="18">
        <f t="shared" si="171"/>
        <v>1.7004981477678791E-13</v>
      </c>
      <c r="FI48" s="18">
        <f t="shared" si="188"/>
        <v>6.865929708251794E-07</v>
      </c>
      <c r="FJ48" s="18">
        <f t="shared" si="172"/>
        <v>2.2454420680896036E-07</v>
      </c>
      <c r="FK48" s="18">
        <f t="shared" si="124"/>
        <v>4.488698759445799E-16</v>
      </c>
      <c r="FL48" s="18">
        <f t="shared" si="173"/>
        <v>3.8183700777064467E-20</v>
      </c>
      <c r="FM48" s="18">
        <f t="shared" si="174"/>
        <v>4.48908059645357E-16</v>
      </c>
      <c r="FN48" s="19">
        <f t="shared" si="140"/>
        <v>0.9999149409328778</v>
      </c>
      <c r="FO48" s="19">
        <f t="shared" si="125"/>
        <v>8.505906712218548E-05</v>
      </c>
      <c r="FP48" s="19">
        <f t="shared" si="50"/>
        <v>0.9999149409328778</v>
      </c>
      <c r="FQ48" s="19">
        <f t="shared" si="51"/>
        <v>0</v>
      </c>
      <c r="FR48" s="19">
        <f t="shared" si="52"/>
        <v>0</v>
      </c>
      <c r="FS48" s="19">
        <f t="shared" si="53"/>
        <v>8.505906712218548E-05</v>
      </c>
      <c r="FT48" s="19">
        <f t="shared" si="54"/>
        <v>0</v>
      </c>
      <c r="FU48" s="19">
        <f t="shared" si="55"/>
        <v>0</v>
      </c>
      <c r="FV48" s="19">
        <f>FG47*FG$14*FI48*INDEX(FG$11:FG$13,$B48,1)/FM48</f>
        <v>0.9879097509537149</v>
      </c>
      <c r="FW48" s="19">
        <f>FH47*FH$14*FI48*INDEX(FG$11:FG$13,$B48,1)/FM48</f>
        <v>0.012005189979162998</v>
      </c>
      <c r="FX48" s="19">
        <f>FG47*FG$15*FJ48*INDEX(FH$11:FH$13,$B48,1)/FM48</f>
        <v>2.782385791398924E-05</v>
      </c>
      <c r="FY48" s="19">
        <f>FH47*FH$15*FJ48*INDEX(FH$11:FH$13,$B48,1)/FM48</f>
        <v>5.723520920819624E-05</v>
      </c>
      <c r="FZ48" s="23"/>
      <c r="GA48" s="18">
        <f t="shared" si="126"/>
        <v>6.567646667704611E-10</v>
      </c>
      <c r="GB48" s="18">
        <f t="shared" si="175"/>
        <v>7.679089690793833E-14</v>
      </c>
      <c r="GC48" s="18">
        <f t="shared" si="189"/>
        <v>6.860579058780859E-07</v>
      </c>
      <c r="GD48" s="18">
        <f t="shared" si="176"/>
        <v>2.2464929659685131E-07</v>
      </c>
      <c r="GE48" s="18">
        <f t="shared" si="127"/>
        <v>4.505785919392615E-16</v>
      </c>
      <c r="GF48" s="18">
        <f t="shared" si="177"/>
        <v>1.725102097540967E-20</v>
      </c>
      <c r="GG48" s="18">
        <f t="shared" si="178"/>
        <v>4.505958429602369E-16</v>
      </c>
      <c r="GH48" s="19">
        <f t="shared" si="141"/>
        <v>0.9999617150907073</v>
      </c>
      <c r="GI48" s="19">
        <f t="shared" si="128"/>
        <v>3.8284909292720656E-05</v>
      </c>
      <c r="GJ48" s="19">
        <f t="shared" si="56"/>
        <v>0.9999617150907073</v>
      </c>
      <c r="GK48" s="19">
        <f t="shared" si="57"/>
        <v>0</v>
      </c>
      <c r="GL48" s="19">
        <f t="shared" si="58"/>
        <v>0</v>
      </c>
      <c r="GM48" s="19">
        <f t="shared" si="59"/>
        <v>3.8284909292720656E-05</v>
      </c>
      <c r="GN48" s="19">
        <f t="shared" si="60"/>
        <v>0</v>
      </c>
      <c r="GO48" s="19">
        <f t="shared" si="61"/>
        <v>0</v>
      </c>
      <c r="GP48" s="19">
        <f>GA47*GA$14*GC48*INDEX(GA$11:GA$13,$B48,1)/GG48</f>
        <v>0.9880284342809987</v>
      </c>
      <c r="GQ48" s="19">
        <f>GB47*GB$14*GC48*INDEX(GA$11:GA$13,$B48,1)/GG48</f>
        <v>0.011933280809708466</v>
      </c>
      <c r="GR48" s="19">
        <f>GA47*GA$15*GD48*INDEX(GB$11:GB$13,$B48,1)/GG48</f>
        <v>1.2562852417568539E-05</v>
      </c>
      <c r="GS48" s="19">
        <f>GB47*GB$15*GD48*INDEX(GB$11:GB$13,$B48,1)/GG48</f>
        <v>2.5722056875152122E-05</v>
      </c>
      <c r="GT48" s="23"/>
      <c r="GU48" s="18">
        <f>(GU47*GU$14+GV47*GV$14)*INDEX(GU$11:GU$13,$B48,1)</f>
        <v>6.581117561584682E-10</v>
      </c>
      <c r="GV48" s="18">
        <f>(GU47*GU$15+GV47*GV$15)*INDEX(GV$11:GV$13,$B48,1)</f>
        <v>3.4564888479917236E-14</v>
      </c>
      <c r="GW48" s="18">
        <f>GU$14*GW49*INDEX(GU$11:GU$13,$B49,1)+GU$15*GX49*INDEX(GV$11:GV$13,$B49,1)</f>
        <v>6.858250308956056E-07</v>
      </c>
      <c r="GX48" s="18">
        <f>GV$14*GW49*INDEX(GU$11:GU$13,$B49,1)+GV$15*GX49*INDEX(GV$11:GV$13,$B49,1)</f>
        <v>2.2470154858577368E-07</v>
      </c>
      <c r="GY48" s="18">
        <f t="shared" si="129"/>
        <v>4.513495155001428E-16</v>
      </c>
      <c r="GZ48" s="18">
        <f t="shared" si="179"/>
        <v>7.766783968131971E-21</v>
      </c>
      <c r="HA48" s="18">
        <f t="shared" si="180"/>
        <v>4.513572822841109E-16</v>
      </c>
      <c r="HB48" s="19">
        <f t="shared" si="142"/>
        <v>0.9999827923813951</v>
      </c>
      <c r="HC48" s="19">
        <f t="shared" si="130"/>
        <v>1.7207618604994835E-05</v>
      </c>
      <c r="HD48" s="19">
        <f t="shared" si="62"/>
        <v>0.9999827923813951</v>
      </c>
      <c r="HE48" s="19">
        <f t="shared" si="63"/>
        <v>0</v>
      </c>
      <c r="HF48" s="19">
        <f t="shared" si="64"/>
        <v>0</v>
      </c>
      <c r="HG48" s="19">
        <f t="shared" si="65"/>
        <v>1.7207618604994835E-05</v>
      </c>
      <c r="HH48" s="19">
        <f t="shared" si="66"/>
        <v>0</v>
      </c>
      <c r="HI48" s="19">
        <f t="shared" si="67"/>
        <v>0</v>
      </c>
      <c r="HJ48" s="19">
        <f>GU47*GU$14*GW48*INDEX(GU$11:GU$13,$B48,1)/HA48</f>
        <v>0.9880813764776367</v>
      </c>
      <c r="HK48" s="19">
        <f>GV47*GV$14*GW48*INDEX(GU$11:GU$13,$B48,1)/HA48</f>
        <v>0.011901415903758364</v>
      </c>
      <c r="HL48" s="19">
        <f>GU47*GU$15*GX48*INDEX(GV$11:GV$13,$B48,1)/HA48</f>
        <v>5.654500057282089E-06</v>
      </c>
      <c r="HM48" s="19">
        <f>GV47*GV$15*GX48*INDEX(GV$11:GV$13,$B48,1)/HA48</f>
        <v>1.1553118547712746E-05</v>
      </c>
      <c r="HN48" s="28" t="s">
        <v>3</v>
      </c>
      <c r="HO48" s="69">
        <v>0.3</v>
      </c>
      <c r="HP48" s="69">
        <v>0.3</v>
      </c>
      <c r="HQ48" s="69"/>
      <c r="HR48" s="51"/>
      <c r="HS48" s="51"/>
      <c r="HT48" s="51"/>
      <c r="HU48" s="2"/>
      <c r="HV48" s="2"/>
      <c r="HW48" s="2"/>
    </row>
    <row r="49" spans="1:231" ht="13.5" thickBot="1">
      <c r="A49">
        <v>23</v>
      </c>
      <c r="B49" s="22">
        <v>2</v>
      </c>
      <c r="C49" s="18">
        <f t="shared" si="68"/>
        <v>1.0855210253958764E-12</v>
      </c>
      <c r="D49" s="18">
        <f t="shared" si="131"/>
        <v>2.879848458790237E-13</v>
      </c>
      <c r="E49" s="18">
        <f t="shared" si="132"/>
        <v>8.077439014284966E-07</v>
      </c>
      <c r="F49" s="18">
        <f t="shared" si="1"/>
        <v>1.247756720798881E-07</v>
      </c>
      <c r="G49" s="18">
        <f t="shared" si="69"/>
        <v>8.768229881359273E-19</v>
      </c>
      <c r="H49" s="18">
        <f t="shared" si="70"/>
        <v>3.593350269337818E-20</v>
      </c>
      <c r="I49" s="18">
        <f t="shared" si="71"/>
        <v>9.127564908293055E-19</v>
      </c>
      <c r="J49" s="19">
        <f t="shared" si="72"/>
        <v>0.9606318847859083</v>
      </c>
      <c r="K49" s="19">
        <f t="shared" si="73"/>
        <v>0.03936811521409175</v>
      </c>
      <c r="L49" s="19">
        <f t="shared" si="2"/>
        <v>0</v>
      </c>
      <c r="M49" s="19">
        <f t="shared" si="3"/>
        <v>0.9606318847859083</v>
      </c>
      <c r="N49" s="19">
        <f t="shared" si="4"/>
        <v>0</v>
      </c>
      <c r="O49" s="19">
        <f t="shared" si="5"/>
        <v>0</v>
      </c>
      <c r="P49" s="19">
        <f t="shared" si="6"/>
        <v>0.03936811521409175</v>
      </c>
      <c r="Q49" s="19">
        <f t="shared" si="7"/>
        <v>0</v>
      </c>
      <c r="R49" s="19">
        <f t="shared" si="74"/>
        <v>0.9435178253676093</v>
      </c>
      <c r="S49" s="19">
        <f t="shared" si="75"/>
        <v>0.017114059418299115</v>
      </c>
      <c r="T49" s="19">
        <f t="shared" si="76"/>
        <v>0.018218656707187083</v>
      </c>
      <c r="U49" s="19">
        <f t="shared" si="77"/>
        <v>0.021149458506904674</v>
      </c>
      <c r="V49" s="23"/>
      <c r="W49" s="18">
        <f t="shared" si="78"/>
        <v>3.126634085306518E-11</v>
      </c>
      <c r="X49" s="18">
        <f t="shared" si="143"/>
        <v>1.1287970729897048E-11</v>
      </c>
      <c r="Y49" s="18">
        <f t="shared" si="181"/>
        <v>3.3871555011320285E-06</v>
      </c>
      <c r="Z49" s="18">
        <f t="shared" si="144"/>
        <v>3.995650176521581E-07</v>
      </c>
      <c r="AA49" s="18">
        <f t="shared" si="79"/>
        <v>1.0590395842072881E-16</v>
      </c>
      <c r="AB49" s="18">
        <f t="shared" si="145"/>
        <v>4.510278223948358E-18</v>
      </c>
      <c r="AC49" s="18">
        <f t="shared" si="146"/>
        <v>1.1041423664467717E-16</v>
      </c>
      <c r="AD49" s="19">
        <f t="shared" si="133"/>
        <v>0.9591512982292054</v>
      </c>
      <c r="AE49" s="19">
        <f t="shared" si="80"/>
        <v>0.040848701770794596</v>
      </c>
      <c r="AF49" s="19">
        <f t="shared" si="8"/>
        <v>0</v>
      </c>
      <c r="AG49" s="19">
        <f t="shared" si="9"/>
        <v>0.9591512982292054</v>
      </c>
      <c r="AH49" s="19">
        <f t="shared" si="10"/>
        <v>0</v>
      </c>
      <c r="AI49" s="19">
        <f t="shared" si="11"/>
        <v>0</v>
      </c>
      <c r="AJ49" s="19">
        <f t="shared" si="12"/>
        <v>0.040848701770794596</v>
      </c>
      <c r="AK49" s="19">
        <f t="shared" si="13"/>
        <v>0</v>
      </c>
      <c r="AL49" s="19">
        <f t="shared" si="81"/>
        <v>0.952766297570669</v>
      </c>
      <c r="AM49" s="19">
        <f t="shared" si="82"/>
        <v>0.0063850006585363115</v>
      </c>
      <c r="AN49" s="19">
        <f t="shared" si="83"/>
        <v>0.027165791877027744</v>
      </c>
      <c r="AO49" s="19">
        <f t="shared" si="84"/>
        <v>0.013682909893766847</v>
      </c>
      <c r="AP49" s="23"/>
      <c r="AQ49" s="18">
        <f t="shared" si="85"/>
        <v>4.734188851176351E-11</v>
      </c>
      <c r="AR49" s="18">
        <f t="shared" si="147"/>
        <v>1.6688688413477045E-11</v>
      </c>
      <c r="AS49" s="18">
        <f t="shared" si="182"/>
        <v>4.952854648853986E-06</v>
      </c>
      <c r="AT49" s="18">
        <f t="shared" si="148"/>
        <v>4.4938943355473557E-07</v>
      </c>
      <c r="AU49" s="18">
        <f t="shared" si="86"/>
        <v>2.34477492601015E-16</v>
      </c>
      <c r="AV49" s="18">
        <f t="shared" si="149"/>
        <v>7.499720232903928E-18</v>
      </c>
      <c r="AW49" s="18">
        <f t="shared" si="150"/>
        <v>2.419772128339189E-16</v>
      </c>
      <c r="AX49" s="19">
        <f t="shared" si="134"/>
        <v>0.9690065021202995</v>
      </c>
      <c r="AY49" s="19">
        <f t="shared" si="87"/>
        <v>0.030993497879700606</v>
      </c>
      <c r="AZ49" s="19">
        <f t="shared" si="14"/>
        <v>0</v>
      </c>
      <c r="BA49" s="19">
        <f t="shared" si="15"/>
        <v>0.9690065021202995</v>
      </c>
      <c r="BB49" s="19">
        <f t="shared" si="16"/>
        <v>0</v>
      </c>
      <c r="BC49" s="19">
        <f t="shared" si="17"/>
        <v>0</v>
      </c>
      <c r="BD49" s="19">
        <f t="shared" si="18"/>
        <v>0.030993497879700606</v>
      </c>
      <c r="BE49" s="19">
        <f t="shared" si="19"/>
        <v>0</v>
      </c>
      <c r="BF49" s="19">
        <f t="shared" si="88"/>
        <v>0.9667098430680948</v>
      </c>
      <c r="BG49" s="19">
        <f t="shared" si="89"/>
        <v>0.002296659052204759</v>
      </c>
      <c r="BH49" s="19">
        <f t="shared" si="90"/>
        <v>0.024595582069584055</v>
      </c>
      <c r="BI49" s="19">
        <f t="shared" si="91"/>
        <v>0.006397915810116549</v>
      </c>
      <c r="BJ49" s="23"/>
      <c r="BK49" s="18">
        <f t="shared" si="92"/>
        <v>6.279028076737118E-11</v>
      </c>
      <c r="BL49" s="18">
        <f t="shared" si="151"/>
        <v>1.9641236538340176E-11</v>
      </c>
      <c r="BM49" s="18">
        <f t="shared" si="183"/>
        <v>5.10703227407283E-06</v>
      </c>
      <c r="BN49" s="18">
        <f t="shared" si="152"/>
        <v>4.134064310770966E-07</v>
      </c>
      <c r="BO49" s="18">
        <f t="shared" si="93"/>
        <v>3.206719903770591E-16</v>
      </c>
      <c r="BP49" s="18">
        <f t="shared" si="153"/>
        <v>8.119813499256279E-18</v>
      </c>
      <c r="BQ49" s="18">
        <f t="shared" si="154"/>
        <v>3.287918038763154E-16</v>
      </c>
      <c r="BR49" s="19">
        <f t="shared" si="135"/>
        <v>0.9753040878649433</v>
      </c>
      <c r="BS49" s="19">
        <f t="shared" si="94"/>
        <v>0.0246959121350567</v>
      </c>
      <c r="BT49" s="19">
        <f t="shared" si="20"/>
        <v>0</v>
      </c>
      <c r="BU49" s="19">
        <f t="shared" si="21"/>
        <v>0.9753040878649433</v>
      </c>
      <c r="BV49" s="19">
        <f t="shared" si="22"/>
        <v>0</v>
      </c>
      <c r="BW49" s="19">
        <f t="shared" si="23"/>
        <v>0</v>
      </c>
      <c r="BX49" s="19">
        <f t="shared" si="24"/>
        <v>0.0246959121350567</v>
      </c>
      <c r="BY49" s="19">
        <f t="shared" si="25"/>
        <v>0</v>
      </c>
      <c r="BZ49" s="19">
        <f t="shared" si="95"/>
        <v>0.9743152195724608</v>
      </c>
      <c r="CA49" s="19">
        <f t="shared" si="96"/>
        <v>0.0009888682924824215</v>
      </c>
      <c r="CB49" s="19">
        <f t="shared" si="97"/>
        <v>0.021645757033719848</v>
      </c>
      <c r="CC49" s="19">
        <f t="shared" si="98"/>
        <v>0.003050155101336849</v>
      </c>
      <c r="CD49" s="23"/>
      <c r="CE49" s="18">
        <f t="shared" si="99"/>
        <v>7.568787896575275E-11</v>
      </c>
      <c r="CF49" s="18">
        <f t="shared" si="155"/>
        <v>2.1537804694892758E-11</v>
      </c>
      <c r="CG49" s="18">
        <f t="shared" si="184"/>
        <v>4.9960266781098124E-06</v>
      </c>
      <c r="CH49" s="18">
        <f t="shared" si="156"/>
        <v>3.89454669036784E-07</v>
      </c>
      <c r="CI49" s="18">
        <f t="shared" si="100"/>
        <v>3.781386625224473E-16</v>
      </c>
      <c r="CJ49" s="18">
        <f t="shared" si="157"/>
        <v>8.387998599228351E-18</v>
      </c>
      <c r="CK49" s="18">
        <f t="shared" si="158"/>
        <v>3.8652666112167565E-16</v>
      </c>
      <c r="CL49" s="19">
        <f t="shared" si="136"/>
        <v>0.9782990426200177</v>
      </c>
      <c r="CM49" s="19">
        <f t="shared" si="101"/>
        <v>0.021700957379982316</v>
      </c>
      <c r="CN49" s="19">
        <f t="shared" si="26"/>
        <v>0</v>
      </c>
      <c r="CO49" s="19">
        <f t="shared" si="27"/>
        <v>0.9782990426200177</v>
      </c>
      <c r="CP49" s="19">
        <f t="shared" si="28"/>
        <v>0</v>
      </c>
      <c r="CQ49" s="19">
        <f t="shared" si="29"/>
        <v>0</v>
      </c>
      <c r="CR49" s="19">
        <f t="shared" si="30"/>
        <v>0.021700957379982316</v>
      </c>
      <c r="CS49" s="19">
        <f t="shared" si="31"/>
        <v>0</v>
      </c>
      <c r="CT49" s="19">
        <f t="shared" si="102"/>
        <v>0.9778435226051709</v>
      </c>
      <c r="CU49" s="19">
        <f t="shared" si="103"/>
        <v>0.0004555200148468008</v>
      </c>
      <c r="CV49" s="19">
        <f t="shared" si="104"/>
        <v>0.020232293791342476</v>
      </c>
      <c r="CW49" s="19">
        <f t="shared" si="105"/>
        <v>0.001468663588639842</v>
      </c>
      <c r="CX49" s="23"/>
      <c r="CY49" s="18">
        <f t="shared" si="106"/>
        <v>8.357753417359393E-11</v>
      </c>
      <c r="CZ49" s="18">
        <f t="shared" si="159"/>
        <v>2.2522861611136088E-11</v>
      </c>
      <c r="DA49" s="18">
        <f t="shared" si="185"/>
        <v>4.923759098853585E-06</v>
      </c>
      <c r="DB49" s="18">
        <f t="shared" si="160"/>
        <v>3.7982174248963755E-07</v>
      </c>
      <c r="DC49" s="18">
        <f t="shared" si="107"/>
        <v>4.115156443469795E-16</v>
      </c>
      <c r="DD49" s="18">
        <f t="shared" si="161"/>
        <v>8.554672542994674E-18</v>
      </c>
      <c r="DE49" s="18">
        <f t="shared" si="162"/>
        <v>4.2007031688997414E-16</v>
      </c>
      <c r="DF49" s="19">
        <f t="shared" si="137"/>
        <v>0.9796351415488486</v>
      </c>
      <c r="DG49" s="19">
        <f t="shared" si="108"/>
        <v>0.02036485845115149</v>
      </c>
      <c r="DH49" s="19">
        <f t="shared" si="32"/>
        <v>0</v>
      </c>
      <c r="DI49" s="19">
        <f t="shared" si="33"/>
        <v>0.9796351415488486</v>
      </c>
      <c r="DJ49" s="19">
        <f t="shared" si="34"/>
        <v>0</v>
      </c>
      <c r="DK49" s="19">
        <f t="shared" si="35"/>
        <v>0</v>
      </c>
      <c r="DL49" s="19">
        <f t="shared" si="36"/>
        <v>0.02036485845115149</v>
      </c>
      <c r="DM49" s="19">
        <f t="shared" si="37"/>
        <v>0</v>
      </c>
      <c r="DN49" s="19">
        <f t="shared" si="109"/>
        <v>0.9794249584559319</v>
      </c>
      <c r="DO49" s="19">
        <f t="shared" si="110"/>
        <v>0.00021018309291669332</v>
      </c>
      <c r="DP49" s="19">
        <f t="shared" si="111"/>
        <v>0.019673079776775213</v>
      </c>
      <c r="DQ49" s="19">
        <f t="shared" si="112"/>
        <v>0.0006917786743762756</v>
      </c>
      <c r="DR49" s="23"/>
      <c r="DS49" s="18">
        <f t="shared" si="113"/>
        <v>8.762345983056092E-11</v>
      </c>
      <c r="DT49" s="18">
        <f t="shared" si="163"/>
        <v>2.2971427866729438E-11</v>
      </c>
      <c r="DU49" s="18">
        <f t="shared" si="186"/>
        <v>4.8898160503805445E-06</v>
      </c>
      <c r="DV49" s="18">
        <f t="shared" si="164"/>
        <v>3.7633247071648457E-07</v>
      </c>
      <c r="DW49" s="18">
        <f t="shared" si="114"/>
        <v>4.2846260026935166E-16</v>
      </c>
      <c r="DX49" s="18">
        <f t="shared" si="165"/>
        <v>8.644894204971794E-18</v>
      </c>
      <c r="DY49" s="18">
        <f t="shared" si="166"/>
        <v>4.371074944743235E-16</v>
      </c>
      <c r="DZ49" s="19">
        <f t="shared" si="138"/>
        <v>0.9802224983230535</v>
      </c>
      <c r="EA49" s="19">
        <f t="shared" si="115"/>
        <v>0.01977750167694645</v>
      </c>
      <c r="EB49" s="19">
        <f t="shared" si="38"/>
        <v>0</v>
      </c>
      <c r="EC49" s="19">
        <f t="shared" si="39"/>
        <v>0.9802224983230535</v>
      </c>
      <c r="ED49" s="19">
        <f t="shared" si="40"/>
        <v>0</v>
      </c>
      <c r="EE49" s="19">
        <f t="shared" si="41"/>
        <v>0</v>
      </c>
      <c r="EF49" s="19">
        <f t="shared" si="42"/>
        <v>0.01977750167694645</v>
      </c>
      <c r="EG49" s="19">
        <f t="shared" si="43"/>
        <v>0</v>
      </c>
      <c r="EH49" s="19">
        <f t="shared" si="116"/>
        <v>0.9801265202276834</v>
      </c>
      <c r="EI49" s="19">
        <f t="shared" si="117"/>
        <v>9.597809537009219E-05</v>
      </c>
      <c r="EJ49" s="19">
        <f t="shared" si="118"/>
        <v>0.01945875194021429</v>
      </c>
      <c r="EK49" s="19">
        <f t="shared" si="119"/>
        <v>0.0003187497367321568</v>
      </c>
      <c r="EL49" s="23"/>
      <c r="EM49" s="18">
        <f t="shared" si="120"/>
        <v>8.954125414894034E-11</v>
      </c>
      <c r="EN49" s="18">
        <f t="shared" si="167"/>
        <v>2.3169367352556913E-11</v>
      </c>
      <c r="EO49" s="18">
        <f t="shared" si="187"/>
        <v>4.874841758554264E-06</v>
      </c>
      <c r="EP49" s="18">
        <f t="shared" si="168"/>
        <v>3.750697166017428E-07</v>
      </c>
      <c r="EQ49" s="18">
        <f t="shared" si="121"/>
        <v>4.364994448385746E-16</v>
      </c>
      <c r="ER49" s="18">
        <f t="shared" si="169"/>
        <v>8.690128046765194E-18</v>
      </c>
      <c r="ES49" s="18">
        <f t="shared" si="170"/>
        <v>4.451895728853398E-16</v>
      </c>
      <c r="ET49" s="19">
        <f t="shared" si="139"/>
        <v>0.9804799380397811</v>
      </c>
      <c r="EU49" s="19">
        <f t="shared" si="122"/>
        <v>0.019520061960218837</v>
      </c>
      <c r="EV49" s="19">
        <f t="shared" si="44"/>
        <v>0</v>
      </c>
      <c r="EW49" s="19">
        <f t="shared" si="45"/>
        <v>0.9804799380397811</v>
      </c>
      <c r="EX49" s="19">
        <f t="shared" si="46"/>
        <v>0</v>
      </c>
      <c r="EY49" s="19">
        <f t="shared" si="47"/>
        <v>0</v>
      </c>
      <c r="EZ49" s="19">
        <f t="shared" si="48"/>
        <v>0.019520061960218837</v>
      </c>
      <c r="FA49" s="19">
        <f t="shared" si="49"/>
        <v>0</v>
      </c>
      <c r="FB49" s="19">
        <f>EM48*EM$14*EO49*INDEX(EM$11:EM$13,$B49,1)/ES49</f>
        <v>0.9804364620449304</v>
      </c>
      <c r="FC49" s="19">
        <f>EN48*EN$14*EO49*INDEX(EM$11:EM$13,$B49,1)/ES49</f>
        <v>4.347599485079516E-05</v>
      </c>
      <c r="FD49" s="19">
        <f>EM48*EM$15*EP49*INDEX(EN$11:EN$13,$B49,1)/ES49</f>
        <v>0.019375129259848967</v>
      </c>
      <c r="FE49" s="19">
        <f>EN48*EN$15*EP49*INDEX(EN$11:EN$13,$B49,1)/ES49</f>
        <v>0.00014493270036987143</v>
      </c>
      <c r="FF49" s="23"/>
      <c r="FG49" s="18">
        <f t="shared" si="123"/>
        <v>9.042118496339615E-11</v>
      </c>
      <c r="FH49" s="18">
        <f t="shared" si="171"/>
        <v>2.3257006071273487E-11</v>
      </c>
      <c r="FI49" s="18">
        <f t="shared" si="188"/>
        <v>4.8682847187393305E-06</v>
      </c>
      <c r="FJ49" s="18">
        <f t="shared" si="172"/>
        <v>3.745962232221196E-07</v>
      </c>
      <c r="FK49" s="18">
        <f t="shared" si="124"/>
        <v>4.40196073007604E-16</v>
      </c>
      <c r="FL49" s="18">
        <f t="shared" si="173"/>
        <v>8.711986637752954E-18</v>
      </c>
      <c r="FM49" s="18">
        <f t="shared" si="174"/>
        <v>4.489080596453569E-16</v>
      </c>
      <c r="FN49" s="19">
        <f t="shared" si="140"/>
        <v>0.9805929377952458</v>
      </c>
      <c r="FO49" s="19">
        <f t="shared" si="125"/>
        <v>0.019407062204754206</v>
      </c>
      <c r="FP49" s="19">
        <f t="shared" si="50"/>
        <v>0</v>
      </c>
      <c r="FQ49" s="19">
        <f t="shared" si="51"/>
        <v>0.9805929377952458</v>
      </c>
      <c r="FR49" s="19">
        <f t="shared" si="52"/>
        <v>0</v>
      </c>
      <c r="FS49" s="19">
        <f t="shared" si="53"/>
        <v>0</v>
      </c>
      <c r="FT49" s="19">
        <f t="shared" si="54"/>
        <v>0.019407062204754206</v>
      </c>
      <c r="FU49" s="19">
        <f t="shared" si="55"/>
        <v>0</v>
      </c>
      <c r="FV49" s="19">
        <f>FG48*FG$14*FI49*INDEX(FG$11:FG$13,$B49,1)/FM49</f>
        <v>0.9805733340751048</v>
      </c>
      <c r="FW49" s="19">
        <f>FH48*FH$14*FI49*INDEX(FG$11:FG$13,$B49,1)/FM49</f>
        <v>1.960372014110725E-05</v>
      </c>
      <c r="FX49" s="19">
        <f>FG48*FG$15*FJ49*INDEX(FH$11:FH$13,$B49,1)/FM49</f>
        <v>0.019341606857773128</v>
      </c>
      <c r="FY49" s="19">
        <f>FH48*FH$15*FJ49*INDEX(FH$11:FH$13,$B49,1)/FM49</f>
        <v>6.545534698107826E-05</v>
      </c>
      <c r="FZ49" s="23"/>
      <c r="GA49" s="18">
        <f t="shared" si="126"/>
        <v>9.081958529269059E-11</v>
      </c>
      <c r="GB49" s="18">
        <f t="shared" si="175"/>
        <v>2.3296102490476148E-11</v>
      </c>
      <c r="GC49" s="18">
        <f t="shared" si="189"/>
        <v>4.865399205413223E-06</v>
      </c>
      <c r="GD49" s="18">
        <f t="shared" si="176"/>
        <v>3.7441047680776234E-07</v>
      </c>
      <c r="GE49" s="18">
        <f t="shared" si="127"/>
        <v>4.418735381190152E-16</v>
      </c>
      <c r="GF49" s="18">
        <f t="shared" si="177"/>
        <v>8.722304841221674E-18</v>
      </c>
      <c r="GG49" s="18">
        <f t="shared" si="178"/>
        <v>4.505958429602369E-16</v>
      </c>
      <c r="GH49" s="19">
        <f t="shared" si="141"/>
        <v>0.9806427312246834</v>
      </c>
      <c r="GI49" s="19">
        <f t="shared" si="128"/>
        <v>0.01935726877531664</v>
      </c>
      <c r="GJ49" s="19">
        <f t="shared" si="56"/>
        <v>0</v>
      </c>
      <c r="GK49" s="19">
        <f t="shared" si="57"/>
        <v>0.9806427312246834</v>
      </c>
      <c r="GL49" s="19">
        <f t="shared" si="58"/>
        <v>0</v>
      </c>
      <c r="GM49" s="19">
        <f t="shared" si="59"/>
        <v>0</v>
      </c>
      <c r="GN49" s="19">
        <f t="shared" si="60"/>
        <v>0.01935726877531664</v>
      </c>
      <c r="GO49" s="19">
        <f t="shared" si="61"/>
        <v>0</v>
      </c>
      <c r="GP49" s="19">
        <f>GA48*GA$14*GC49*INDEX(GA$11:GA$13,$B49,1)/GG49</f>
        <v>0.9806339122573917</v>
      </c>
      <c r="GQ49" s="19">
        <f>GB48*GB$14*GC49*INDEX(GA$11:GA$13,$B49,1)/GG49</f>
        <v>8.818967291611029E-06</v>
      </c>
      <c r="GR49" s="19">
        <f>GA48*GA$15*GD49*INDEX(GB$11:GB$13,$B49,1)/GG49</f>
        <v>0.019327802833315533</v>
      </c>
      <c r="GS49" s="19">
        <f>GB48*GB$15*GD49*INDEX(GB$11:GB$13,$B49,1)/GG49</f>
        <v>2.9465942001109627E-05</v>
      </c>
      <c r="GT49" s="23"/>
      <c r="GU49" s="18">
        <f>(GU48*GU$14+GV48*GV$14)*INDEX(GU$11:GU$13,$B49,1)</f>
        <v>9.099899426606866E-11</v>
      </c>
      <c r="GV49" s="18">
        <f>(GU48*GU$15+GV48*GV$15)*INDEX(GV$11:GV$13,$B49,1)</f>
        <v>2.3313625595467707E-11</v>
      </c>
      <c r="GW49" s="18">
        <f>GU$14*GW50*INDEX(GU$11:GU$13,$B50,1)+GU$15*GX50*INDEX(GV$11:GV$13,$B50,1)</f>
        <v>4.86412175218328E-06</v>
      </c>
      <c r="GX49" s="18">
        <f>GV$14*GW50*INDEX(GU$11:GU$13,$B50,1)+GV$15*GX50*INDEX(GV$11:GV$13,$B50,1)</f>
        <v>3.743345200422782E-07</v>
      </c>
      <c r="GY49" s="18">
        <f t="shared" si="129"/>
        <v>4.426301874363862E-16</v>
      </c>
      <c r="GZ49" s="18">
        <f t="shared" si="179"/>
        <v>8.727094847724776E-18</v>
      </c>
      <c r="HA49" s="18">
        <f t="shared" si="180"/>
        <v>4.51357282284111E-16</v>
      </c>
      <c r="HB49" s="19">
        <f t="shared" si="142"/>
        <v>0.9806647744696596</v>
      </c>
      <c r="HC49" s="19">
        <f t="shared" si="130"/>
        <v>0.019335225530340346</v>
      </c>
      <c r="HD49" s="19">
        <f t="shared" si="62"/>
        <v>0</v>
      </c>
      <c r="HE49" s="19">
        <f t="shared" si="63"/>
        <v>0.9806647744696596</v>
      </c>
      <c r="HF49" s="19">
        <f t="shared" si="64"/>
        <v>0</v>
      </c>
      <c r="HG49" s="19">
        <f t="shared" si="65"/>
        <v>0</v>
      </c>
      <c r="HH49" s="19">
        <f t="shared" si="66"/>
        <v>0.019335225530340346</v>
      </c>
      <c r="HI49" s="19">
        <f t="shared" si="67"/>
        <v>0</v>
      </c>
      <c r="HJ49" s="19">
        <f>GU48*GU$14*GW49*INDEX(GU$11:GU$13,$B49,1)/HA49</f>
        <v>0.9806608115858241</v>
      </c>
      <c r="HK49" s="19">
        <f>GV48*GV$14*GW49*INDEX(GU$11:GU$13,$B49,1)/HA49</f>
        <v>3.962883835445672E-06</v>
      </c>
      <c r="HL49" s="19">
        <f>GU48*GU$15*GX49*INDEX(GV$11:GV$13,$B49,1)/HA49</f>
        <v>0.019321980795570796</v>
      </c>
      <c r="HM49" s="19">
        <f>GV48*GV$15*GX49*INDEX(GV$11:GV$13,$B49,1)/HA49</f>
        <v>1.3244734769549158E-05</v>
      </c>
      <c r="HN49" s="28" t="s">
        <v>4</v>
      </c>
      <c r="HO49" s="69">
        <v>0.4</v>
      </c>
      <c r="HP49" s="69">
        <v>0.3</v>
      </c>
      <c r="HQ49" s="69"/>
      <c r="HR49" s="51"/>
      <c r="HS49" s="51"/>
      <c r="HT49" s="51"/>
      <c r="HU49" s="2"/>
      <c r="HV49" s="2"/>
      <c r="HW49" s="2"/>
    </row>
    <row r="50" spans="1:231" ht="13.5" thickTop="1">
      <c r="A50">
        <v>24</v>
      </c>
      <c r="B50" s="22">
        <v>1</v>
      </c>
      <c r="C50" s="18">
        <f t="shared" si="68"/>
        <v>6.280507134332223E-13</v>
      </c>
      <c r="D50" s="18">
        <f t="shared" si="131"/>
        <v>3.389399792428066E-14</v>
      </c>
      <c r="E50" s="18">
        <f t="shared" si="132"/>
        <v>1.437001256088001E-06</v>
      </c>
      <c r="F50" s="18">
        <f t="shared" si="1"/>
        <v>3.023198019216002E-07</v>
      </c>
      <c r="G50" s="18">
        <f t="shared" si="69"/>
        <v>9.025096640905056E-19</v>
      </c>
      <c r="H50" s="18">
        <f t="shared" si="70"/>
        <v>1.0246826738799659E-20</v>
      </c>
      <c r="I50" s="18">
        <f t="shared" si="71"/>
        <v>9.127564908293053E-19</v>
      </c>
      <c r="J50" s="19">
        <f t="shared" si="72"/>
        <v>0.9887737563723161</v>
      </c>
      <c r="K50" s="19">
        <f t="shared" si="73"/>
        <v>0.011226243627683957</v>
      </c>
      <c r="L50" s="19">
        <f t="shared" si="2"/>
        <v>0.9887737563723161</v>
      </c>
      <c r="M50" s="19">
        <f t="shared" si="3"/>
        <v>0</v>
      </c>
      <c r="N50" s="19">
        <f t="shared" si="4"/>
        <v>0</v>
      </c>
      <c r="O50" s="19">
        <f t="shared" si="5"/>
        <v>0.011226243627683957</v>
      </c>
      <c r="P50" s="19">
        <f t="shared" si="6"/>
        <v>0</v>
      </c>
      <c r="Q50" s="19">
        <f t="shared" si="7"/>
        <v>0</v>
      </c>
      <c r="R50" s="19">
        <f t="shared" si="74"/>
        <v>0.9570364625163692</v>
      </c>
      <c r="S50" s="19">
        <f t="shared" si="75"/>
        <v>0.031737293855946994</v>
      </c>
      <c r="T50" s="19">
        <f t="shared" si="76"/>
        <v>0.0035954222695392004</v>
      </c>
      <c r="U50" s="19">
        <f t="shared" si="77"/>
        <v>0.007630821358144757</v>
      </c>
      <c r="V50" s="23"/>
      <c r="W50" s="18">
        <f t="shared" si="78"/>
        <v>1.9229948967837984E-11</v>
      </c>
      <c r="X50" s="18">
        <f t="shared" si="143"/>
        <v>7.689187603180165E-13</v>
      </c>
      <c r="Y50" s="18">
        <f t="shared" si="181"/>
        <v>5.70829790996335E-06</v>
      </c>
      <c r="Z50" s="18">
        <f t="shared" si="144"/>
        <v>8.374865799858919E-07</v>
      </c>
      <c r="AA50" s="18">
        <f t="shared" si="79"/>
        <v>1.0977027750181144E-16</v>
      </c>
      <c r="AB50" s="18">
        <f t="shared" si="145"/>
        <v>6.439591428657274E-19</v>
      </c>
      <c r="AC50" s="18">
        <f t="shared" si="146"/>
        <v>1.1041423664467717E-16</v>
      </c>
      <c r="AD50" s="19">
        <f t="shared" si="133"/>
        <v>0.994167788842864</v>
      </c>
      <c r="AE50" s="19">
        <f t="shared" si="80"/>
        <v>0.005832211157135878</v>
      </c>
      <c r="AF50" s="19">
        <f t="shared" si="8"/>
        <v>0.994167788842864</v>
      </c>
      <c r="AG50" s="19">
        <f t="shared" si="9"/>
        <v>0</v>
      </c>
      <c r="AH50" s="19">
        <f t="shared" si="10"/>
        <v>0</v>
      </c>
      <c r="AI50" s="19">
        <f t="shared" si="11"/>
        <v>0.005832211157135878</v>
      </c>
      <c r="AJ50" s="19">
        <f t="shared" si="12"/>
        <v>0</v>
      </c>
      <c r="AK50" s="19">
        <f t="shared" si="13"/>
        <v>0</v>
      </c>
      <c r="AL50" s="19">
        <f t="shared" si="81"/>
        <v>0.9576429398439619</v>
      </c>
      <c r="AM50" s="19">
        <f t="shared" si="82"/>
        <v>0.03652484899890235</v>
      </c>
      <c r="AN50" s="19">
        <f t="shared" si="83"/>
        <v>0.001508358385243637</v>
      </c>
      <c r="AO50" s="19">
        <f t="shared" si="84"/>
        <v>0.004323852771892241</v>
      </c>
      <c r="AP50" s="23"/>
      <c r="AQ50" s="18">
        <f t="shared" si="85"/>
        <v>3.0721394041668915E-11</v>
      </c>
      <c r="AR50" s="18">
        <f t="shared" si="147"/>
        <v>7.632802521572646E-13</v>
      </c>
      <c r="AS50" s="18">
        <f t="shared" si="182"/>
        <v>7.855565024395735E-06</v>
      </c>
      <c r="AT50" s="18">
        <f t="shared" si="148"/>
        <v>8.428153324901269E-07</v>
      </c>
      <c r="AU50" s="18">
        <f t="shared" si="86"/>
        <v>2.413339085344139E-16</v>
      </c>
      <c r="AV50" s="18">
        <f t="shared" si="149"/>
        <v>6.433042995050728E-19</v>
      </c>
      <c r="AW50" s="18">
        <f t="shared" si="150"/>
        <v>2.4197721283391895E-16</v>
      </c>
      <c r="AX50" s="19">
        <f t="shared" si="134"/>
        <v>0.9973414674383138</v>
      </c>
      <c r="AY50" s="19">
        <f t="shared" si="87"/>
        <v>0.0026585325616863133</v>
      </c>
      <c r="AZ50" s="19">
        <f t="shared" si="14"/>
        <v>0.9973414674383138</v>
      </c>
      <c r="BA50" s="19">
        <f t="shared" si="15"/>
        <v>0</v>
      </c>
      <c r="BB50" s="19">
        <f t="shared" si="16"/>
        <v>0</v>
      </c>
      <c r="BC50" s="19">
        <f t="shared" si="17"/>
        <v>0.0026585325616863133</v>
      </c>
      <c r="BD50" s="19">
        <f t="shared" si="18"/>
        <v>0</v>
      </c>
      <c r="BE50" s="19">
        <f t="shared" si="19"/>
        <v>0</v>
      </c>
      <c r="BF50" s="19">
        <f t="shared" si="88"/>
        <v>0.9683844862302026</v>
      </c>
      <c r="BG50" s="19">
        <f t="shared" si="89"/>
        <v>0.028956981208110893</v>
      </c>
      <c r="BH50" s="19">
        <f t="shared" si="90"/>
        <v>0.0006220158900966075</v>
      </c>
      <c r="BI50" s="19">
        <f t="shared" si="91"/>
        <v>0.002036516671589706</v>
      </c>
      <c r="BJ50" s="23"/>
      <c r="BK50" s="18">
        <f t="shared" si="92"/>
        <v>4.0269488560609946E-11</v>
      </c>
      <c r="BL50" s="18">
        <f t="shared" si="151"/>
        <v>5.817407682929673E-13</v>
      </c>
      <c r="BM50" s="18">
        <f t="shared" si="183"/>
        <v>8.15422634179234E-06</v>
      </c>
      <c r="BN50" s="18">
        <f t="shared" si="152"/>
        <v>7.310463836536517E-07</v>
      </c>
      <c r="BO50" s="18">
        <f t="shared" si="93"/>
        <v>3.283665243914309E-16</v>
      </c>
      <c r="BP50" s="18">
        <f t="shared" si="153"/>
        <v>4.2527948488447067E-19</v>
      </c>
      <c r="BQ50" s="18">
        <f t="shared" si="154"/>
        <v>3.287918038763154E-16</v>
      </c>
      <c r="BR50" s="19">
        <f t="shared" si="135"/>
        <v>0.9987065386671121</v>
      </c>
      <c r="BS50" s="19">
        <f t="shared" si="94"/>
        <v>0.001293461332887884</v>
      </c>
      <c r="BT50" s="19">
        <f t="shared" si="20"/>
        <v>0.9987065386671121</v>
      </c>
      <c r="BU50" s="19">
        <f t="shared" si="21"/>
        <v>0</v>
      </c>
      <c r="BV50" s="19">
        <f t="shared" si="22"/>
        <v>0</v>
      </c>
      <c r="BW50" s="19">
        <f t="shared" si="23"/>
        <v>0.001293461332887884</v>
      </c>
      <c r="BX50" s="19">
        <f t="shared" si="24"/>
        <v>0</v>
      </c>
      <c r="BY50" s="19">
        <f t="shared" si="25"/>
        <v>0</v>
      </c>
      <c r="BZ50" s="19">
        <f t="shared" si="95"/>
        <v>0.9750084091577567</v>
      </c>
      <c r="CA50" s="19">
        <f t="shared" si="96"/>
        <v>0.0236981295093553</v>
      </c>
      <c r="CB50" s="19">
        <f t="shared" si="97"/>
        <v>0.0002956787071864845</v>
      </c>
      <c r="CC50" s="19">
        <f t="shared" si="98"/>
        <v>0.0009977826257013993</v>
      </c>
      <c r="CD50" s="23"/>
      <c r="CE50" s="18">
        <f t="shared" si="99"/>
        <v>4.7531425345642406E-11</v>
      </c>
      <c r="CF50" s="18">
        <f t="shared" si="155"/>
        <v>3.652135935819634E-13</v>
      </c>
      <c r="CG50" s="18">
        <f t="shared" si="184"/>
        <v>8.126947281960197E-06</v>
      </c>
      <c r="CH50" s="18">
        <f t="shared" si="156"/>
        <v>6.606355991480439E-07</v>
      </c>
      <c r="CI50" s="18">
        <f t="shared" si="100"/>
        <v>3.8628538802046257E-16</v>
      </c>
      <c r="CJ50" s="18">
        <f t="shared" si="157"/>
        <v>2.412731012130306E-19</v>
      </c>
      <c r="CK50" s="18">
        <f t="shared" si="158"/>
        <v>3.865266611216756E-16</v>
      </c>
      <c r="CL50" s="19">
        <f t="shared" si="136"/>
        <v>0.9993757918263313</v>
      </c>
      <c r="CM50" s="19">
        <f t="shared" si="101"/>
        <v>0.0006242081736687232</v>
      </c>
      <c r="CN50" s="19">
        <f t="shared" si="26"/>
        <v>0.9993757918263313</v>
      </c>
      <c r="CO50" s="19">
        <f t="shared" si="27"/>
        <v>0</v>
      </c>
      <c r="CP50" s="19">
        <f t="shared" si="28"/>
        <v>0</v>
      </c>
      <c r="CQ50" s="19">
        <f t="shared" si="29"/>
        <v>0.0006242081736687232</v>
      </c>
      <c r="CR50" s="19">
        <f t="shared" si="30"/>
        <v>0</v>
      </c>
      <c r="CS50" s="19">
        <f t="shared" si="31"/>
        <v>0</v>
      </c>
      <c r="CT50" s="19">
        <f t="shared" si="102"/>
        <v>0.9781565405048511</v>
      </c>
      <c r="CU50" s="19">
        <f t="shared" si="103"/>
        <v>0.021219251321480385</v>
      </c>
      <c r="CV50" s="19">
        <f t="shared" si="104"/>
        <v>0.00014250211516678952</v>
      </c>
      <c r="CW50" s="19">
        <f t="shared" si="105"/>
        <v>0.00048170605850193375</v>
      </c>
      <c r="CX50" s="23"/>
      <c r="CY50" s="18">
        <f t="shared" si="106"/>
        <v>5.1732690411731684E-11</v>
      </c>
      <c r="CZ50" s="18">
        <f t="shared" si="159"/>
        <v>1.9535374915040813E-13</v>
      </c>
      <c r="DA50" s="18">
        <f t="shared" si="185"/>
        <v>8.117622946772796E-06</v>
      </c>
      <c r="DB50" s="18">
        <f t="shared" si="160"/>
        <v>6.339376948057727E-07</v>
      </c>
      <c r="DC50" s="18">
        <f t="shared" si="107"/>
        <v>4.199464747845661E-16</v>
      </c>
      <c r="DD50" s="18">
        <f t="shared" si="161"/>
        <v>1.2384210540807492E-19</v>
      </c>
      <c r="DE50" s="18">
        <f t="shared" si="162"/>
        <v>4.200703168899742E-16</v>
      </c>
      <c r="DF50" s="19">
        <f t="shared" si="137"/>
        <v>0.999705187202169</v>
      </c>
      <c r="DG50" s="19">
        <f t="shared" si="108"/>
        <v>0.0002948127978309687</v>
      </c>
      <c r="DH50" s="19">
        <f t="shared" si="32"/>
        <v>0.999705187202169</v>
      </c>
      <c r="DI50" s="19">
        <f t="shared" si="33"/>
        <v>0</v>
      </c>
      <c r="DJ50" s="19">
        <f t="shared" si="34"/>
        <v>0</v>
      </c>
      <c r="DK50" s="19">
        <f t="shared" si="35"/>
        <v>0.0002948127978309687</v>
      </c>
      <c r="DL50" s="19">
        <f t="shared" si="36"/>
        <v>0</v>
      </c>
      <c r="DM50" s="19">
        <f t="shared" si="37"/>
        <v>0</v>
      </c>
      <c r="DN50" s="19">
        <f t="shared" si="109"/>
        <v>0.9795676559142489</v>
      </c>
      <c r="DO50" s="19">
        <f t="shared" si="110"/>
        <v>0.020137531287920146</v>
      </c>
      <c r="DP50" s="19">
        <f t="shared" si="111"/>
        <v>6.748563459962984E-05</v>
      </c>
      <c r="DQ50" s="19">
        <f t="shared" si="112"/>
        <v>0.00022732716323133883</v>
      </c>
      <c r="DR50" s="23"/>
      <c r="DS50" s="18">
        <f t="shared" si="113"/>
        <v>5.3815627016678136E-11</v>
      </c>
      <c r="DT50" s="18">
        <f t="shared" si="163"/>
        <v>9.525275267735523E-14</v>
      </c>
      <c r="DU50" s="18">
        <f t="shared" si="186"/>
        <v>8.121205809487044E-06</v>
      </c>
      <c r="DV50" s="18">
        <f t="shared" si="164"/>
        <v>6.268764273010489E-07</v>
      </c>
      <c r="DW50" s="18">
        <f t="shared" si="114"/>
        <v>4.3704778276903443E-16</v>
      </c>
      <c r="DX50" s="18">
        <f t="shared" si="165"/>
        <v>5.971170528897087E-20</v>
      </c>
      <c r="DY50" s="18">
        <f t="shared" si="166"/>
        <v>4.371074944743234E-16</v>
      </c>
      <c r="DZ50" s="19">
        <f t="shared" si="138"/>
        <v>0.999863393544966</v>
      </c>
      <c r="EA50" s="19">
        <f t="shared" si="115"/>
        <v>0.00013660645503409105</v>
      </c>
      <c r="EB50" s="19">
        <f t="shared" si="38"/>
        <v>0.999863393544966</v>
      </c>
      <c r="EC50" s="19">
        <f t="shared" si="39"/>
        <v>0</v>
      </c>
      <c r="ED50" s="19">
        <f t="shared" si="40"/>
        <v>0</v>
      </c>
      <c r="EE50" s="19">
        <f t="shared" si="41"/>
        <v>0.00013660645503409105</v>
      </c>
      <c r="EF50" s="19">
        <f t="shared" si="42"/>
        <v>0</v>
      </c>
      <c r="EG50" s="19">
        <f t="shared" si="43"/>
        <v>0</v>
      </c>
      <c r="EH50" s="19">
        <f t="shared" si="116"/>
        <v>0.980191147035669</v>
      </c>
      <c r="EI50" s="19">
        <f t="shared" si="117"/>
        <v>0.019672246509297074</v>
      </c>
      <c r="EJ50" s="19">
        <f t="shared" si="118"/>
        <v>3.13512873847071E-05</v>
      </c>
      <c r="EK50" s="19">
        <f t="shared" si="119"/>
        <v>0.00010525516764938395</v>
      </c>
      <c r="EL50" s="23"/>
      <c r="EM50" s="18">
        <f t="shared" si="120"/>
        <v>5.478465164314648E-11</v>
      </c>
      <c r="EN50" s="18">
        <f t="shared" si="167"/>
        <v>4.439721351164708E-14</v>
      </c>
      <c r="EO50" s="18">
        <f t="shared" si="187"/>
        <v>8.125666314427403E-06</v>
      </c>
      <c r="EP50" s="18">
        <f t="shared" si="168"/>
        <v>6.255906348094116E-07</v>
      </c>
      <c r="EQ50" s="18">
        <f t="shared" si="121"/>
        <v>4.451617984043553E-16</v>
      </c>
      <c r="ER50" s="18">
        <f t="shared" si="169"/>
        <v>2.777448098452028E-20</v>
      </c>
      <c r="ES50" s="18">
        <f t="shared" si="170"/>
        <v>4.451895728853397E-16</v>
      </c>
      <c r="ET50" s="19">
        <f t="shared" si="139"/>
        <v>0.9999376120136766</v>
      </c>
      <c r="EU50" s="19">
        <f t="shared" si="122"/>
        <v>6.238798632346608E-05</v>
      </c>
      <c r="EV50" s="19">
        <f t="shared" si="44"/>
        <v>0.9999376120136766</v>
      </c>
      <c r="EW50" s="19">
        <f t="shared" si="45"/>
        <v>0</v>
      </c>
      <c r="EX50" s="19">
        <f t="shared" si="46"/>
        <v>0</v>
      </c>
      <c r="EY50" s="19">
        <f t="shared" si="47"/>
        <v>6.238798632346608E-05</v>
      </c>
      <c r="EZ50" s="19">
        <f t="shared" si="48"/>
        <v>0</v>
      </c>
      <c r="FA50" s="19">
        <f t="shared" si="49"/>
        <v>0</v>
      </c>
      <c r="FB50" s="19">
        <f>EM49*EM$14*EO50*INDEX(EM$11:EM$13,$B50,1)/ES50</f>
        <v>0.9804655966209102</v>
      </c>
      <c r="FC50" s="19">
        <f>EN49*EN$14*EO50*INDEX(EM$11:EM$13,$B50,1)/ES50</f>
        <v>0.019472015392766443</v>
      </c>
      <c r="FD50" s="19">
        <f>EM49*EM$15*EP50*INDEX(EN$11:EN$13,$B50,1)/ES50</f>
        <v>1.4341418871065185E-05</v>
      </c>
      <c r="FE50" s="19">
        <f>EN49*EN$15*EP50*INDEX(EN$11:EN$13,$B50,1)/ES50</f>
        <v>4.8046567452400885E-05</v>
      </c>
      <c r="FF50" s="23"/>
      <c r="FG50" s="18">
        <f t="shared" si="123"/>
        <v>5.522492088069235E-11</v>
      </c>
      <c r="FH50" s="18">
        <f t="shared" si="171"/>
        <v>2.027043389927561E-14</v>
      </c>
      <c r="FI50" s="18">
        <f t="shared" si="188"/>
        <v>8.128492942975297E-06</v>
      </c>
      <c r="FJ50" s="18">
        <f t="shared" si="172"/>
        <v>6.255411375547564E-07</v>
      </c>
      <c r="FK50" s="18">
        <f t="shared" si="124"/>
        <v>4.488953796550769E-16</v>
      </c>
      <c r="FL50" s="18">
        <f t="shared" si="173"/>
        <v>1.2679990280081361E-20</v>
      </c>
      <c r="FM50" s="18">
        <f t="shared" si="174"/>
        <v>4.489080596453569E-16</v>
      </c>
      <c r="FN50" s="19">
        <f t="shared" si="140"/>
        <v>0.9999717537032192</v>
      </c>
      <c r="FO50" s="19">
        <f t="shared" si="125"/>
        <v>2.824629678090145E-05</v>
      </c>
      <c r="FP50" s="19">
        <f t="shared" si="50"/>
        <v>0.9999717537032192</v>
      </c>
      <c r="FQ50" s="19">
        <f t="shared" si="51"/>
        <v>0</v>
      </c>
      <c r="FR50" s="19">
        <f t="shared" si="52"/>
        <v>0</v>
      </c>
      <c r="FS50" s="19">
        <f t="shared" si="53"/>
        <v>2.824629678090145E-05</v>
      </c>
      <c r="FT50" s="19">
        <f t="shared" si="54"/>
        <v>0</v>
      </c>
      <c r="FU50" s="19">
        <f t="shared" si="55"/>
        <v>0</v>
      </c>
      <c r="FV50" s="19">
        <f>FG49*FG$14*FI50*INDEX(FG$11:FG$13,$B50,1)/FM50</f>
        <v>0.9805864390532085</v>
      </c>
      <c r="FW50" s="19">
        <f>FH49*FH$14*FI50*INDEX(FG$11:FG$13,$B50,1)/FM50</f>
        <v>0.019385314650010647</v>
      </c>
      <c r="FX50" s="19">
        <f>FG49*FG$15*FJ50*INDEX(FH$11:FH$13,$B50,1)/FM50</f>
        <v>6.498742037343088E-06</v>
      </c>
      <c r="FY50" s="19">
        <f>FH49*FH$15*FJ50*INDEX(FH$11:FH$13,$B50,1)/FM50</f>
        <v>2.1747554743558365E-05</v>
      </c>
      <c r="FZ50" s="23"/>
      <c r="GA50" s="18">
        <f t="shared" si="126"/>
        <v>5.542325775051921E-11</v>
      </c>
      <c r="GB50" s="18">
        <f t="shared" si="175"/>
        <v>9.16915798376514E-15</v>
      </c>
      <c r="GC50" s="18">
        <f t="shared" si="189"/>
        <v>8.129982331781241E-06</v>
      </c>
      <c r="GD50" s="18">
        <f t="shared" si="176"/>
        <v>6.256494618242424E-07</v>
      </c>
      <c r="GE50" s="18">
        <f t="shared" si="127"/>
        <v>4.505901062814789E-16</v>
      </c>
      <c r="GF50" s="18">
        <f t="shared" si="177"/>
        <v>5.736678757924116E-21</v>
      </c>
      <c r="GG50" s="18">
        <f t="shared" si="178"/>
        <v>4.505958429602368E-16</v>
      </c>
      <c r="GH50" s="19">
        <f t="shared" si="141"/>
        <v>0.9999872686824623</v>
      </c>
      <c r="GI50" s="19">
        <f t="shared" si="128"/>
        <v>1.2731317537765998E-05</v>
      </c>
      <c r="GJ50" s="19">
        <f t="shared" si="56"/>
        <v>0.9999872686824623</v>
      </c>
      <c r="GK50" s="19">
        <f t="shared" si="57"/>
        <v>0</v>
      </c>
      <c r="GL50" s="19">
        <f t="shared" si="58"/>
        <v>0</v>
      </c>
      <c r="GM50" s="19">
        <f t="shared" si="59"/>
        <v>1.2731317537765998E-05</v>
      </c>
      <c r="GN50" s="19">
        <f t="shared" si="60"/>
        <v>0</v>
      </c>
      <c r="GO50" s="19">
        <f t="shared" si="61"/>
        <v>0</v>
      </c>
      <c r="GP50" s="19">
        <f>GA49*GA$14*GC50*INDEX(GA$11:GA$13,$B50,1)/GG50</f>
        <v>0.9806398008340719</v>
      </c>
      <c r="GQ50" s="19">
        <f>GB49*GB$14*GC50*INDEX(GA$11:GA$13,$B50,1)/GG50</f>
        <v>0.019347467848390507</v>
      </c>
      <c r="GR50" s="19">
        <f>GA49*GA$15*GD50*INDEX(GB$11:GB$13,$B50,1)/GG50</f>
        <v>2.9303906116273938E-06</v>
      </c>
      <c r="GS50" s="19">
        <f>GB49*GB$15*GD50*INDEX(GB$11:GB$13,$B50,1)/GG50</f>
        <v>9.800926926138603E-06</v>
      </c>
      <c r="GT50" s="23"/>
      <c r="GU50" s="18">
        <f>(GU49*GU$14+GV49*GV$14)*INDEX(GU$11:GU$13,$B50,1)</f>
        <v>5.551234524732985E-11</v>
      </c>
      <c r="GV50" s="18">
        <f>(GU49*GU$15+GV49*GV$15)*INDEX(GV$11:GV$13,$B50,1)</f>
        <v>4.1303057686286906E-15</v>
      </c>
      <c r="GW50" s="18">
        <f>GU$14*GW51*INDEX(GU$11:GU$13,$B51,1)+GU$15*GX51*INDEX(GV$11:GV$13,$B51,1)</f>
        <v>8.130708508552132E-06</v>
      </c>
      <c r="GX50" s="18">
        <f>GV$14*GW51*INDEX(GU$11:GU$13,$B51,1)+GV$15*GX51*INDEX(GV$11:GV$13,$B51,1)</f>
        <v>6.257289671390976E-07</v>
      </c>
      <c r="GY50" s="18">
        <f t="shared" si="129"/>
        <v>4.513546978321483E-16</v>
      </c>
      <c r="GZ50" s="18">
        <f t="shared" si="179"/>
        <v>2.584451962572687E-21</v>
      </c>
      <c r="HA50" s="18">
        <f t="shared" si="180"/>
        <v>4.513572822841109E-16</v>
      </c>
      <c r="HB50" s="19">
        <f t="shared" si="142"/>
        <v>0.9999942740439469</v>
      </c>
      <c r="HC50" s="19">
        <f t="shared" si="130"/>
        <v>5.725956053027368E-06</v>
      </c>
      <c r="HD50" s="19">
        <f t="shared" si="62"/>
        <v>0.9999942740439469</v>
      </c>
      <c r="HE50" s="19">
        <f t="shared" si="63"/>
        <v>0</v>
      </c>
      <c r="HF50" s="19">
        <f t="shared" si="64"/>
        <v>0</v>
      </c>
      <c r="HG50" s="19">
        <f t="shared" si="65"/>
        <v>5.725956053027368E-06</v>
      </c>
      <c r="HH50" s="19">
        <f t="shared" si="66"/>
        <v>0</v>
      </c>
      <c r="HI50" s="19">
        <f t="shared" si="67"/>
        <v>0</v>
      </c>
      <c r="HJ50" s="19">
        <f>GU49*GU$14*GW50*INDEX(GU$11:GU$13,$B50,1)/HA50</f>
        <v>0.9806634562535158</v>
      </c>
      <c r="HK50" s="19">
        <f>GV49*GV$14*GW50*INDEX(GU$11:GU$13,$B50,1)/HA50</f>
        <v>0.019330817790431366</v>
      </c>
      <c r="HL50" s="19">
        <f>GU49*GU$15*GX50*INDEX(GV$11:GV$13,$B50,1)/HA50</f>
        <v>1.318216144041757E-06</v>
      </c>
      <c r="HM50" s="19">
        <f>GV49*GV$15*GX50*INDEX(GV$11:GV$13,$B50,1)/HA50</f>
        <v>4.407739908985611E-06</v>
      </c>
      <c r="HN50" s="27" t="s">
        <v>14</v>
      </c>
      <c r="HO50" s="68">
        <v>0.45</v>
      </c>
      <c r="HP50" s="68">
        <v>0.45</v>
      </c>
      <c r="HQ50" s="68">
        <v>0.5</v>
      </c>
      <c r="HR50" s="51"/>
      <c r="HS50" s="51"/>
      <c r="HT50" s="51"/>
      <c r="HU50" s="2"/>
      <c r="HV50" s="2"/>
      <c r="HW50" s="2"/>
    </row>
    <row r="51" spans="1:231" ht="13.5" customHeight="1">
      <c r="A51">
        <v>25</v>
      </c>
      <c r="B51" s="22">
        <v>1</v>
      </c>
      <c r="C51" s="18">
        <f t="shared" si="68"/>
        <v>3.5408097937730414E-13</v>
      </c>
      <c r="D51" s="18">
        <f t="shared" si="131"/>
        <v>8.992026968274677E-15</v>
      </c>
      <c r="E51" s="18">
        <f t="shared" si="132"/>
        <v>2.538251756640002E-06</v>
      </c>
      <c r="F51" s="18">
        <f t="shared" si="1"/>
        <v>1.5580272369600012E-06</v>
      </c>
      <c r="G51" s="18">
        <f t="shared" si="69"/>
        <v>8.987466678972546E-19</v>
      </c>
      <c r="H51" s="18">
        <f t="shared" si="70"/>
        <v>1.400982293205081E-20</v>
      </c>
      <c r="I51" s="18">
        <f t="shared" si="71"/>
        <v>9.127564908293055E-19</v>
      </c>
      <c r="J51" s="19">
        <f t="shared" si="72"/>
        <v>0.984651083752555</v>
      </c>
      <c r="K51" s="19">
        <f t="shared" si="73"/>
        <v>0.015348916247445001</v>
      </c>
      <c r="L51" s="19">
        <f t="shared" si="2"/>
        <v>0.984651083752555</v>
      </c>
      <c r="M51" s="19">
        <f t="shared" si="3"/>
        <v>0</v>
      </c>
      <c r="N51" s="19">
        <f t="shared" si="4"/>
        <v>0</v>
      </c>
      <c r="O51" s="19">
        <f t="shared" si="5"/>
        <v>0.015348916247445001</v>
      </c>
      <c r="P51" s="19">
        <f t="shared" si="6"/>
        <v>0</v>
      </c>
      <c r="Q51" s="19">
        <f t="shared" si="7"/>
        <v>0</v>
      </c>
      <c r="R51" s="19">
        <f t="shared" si="74"/>
        <v>0.9780532616121848</v>
      </c>
      <c r="S51" s="19">
        <f t="shared" si="75"/>
        <v>0.0065978221403700426</v>
      </c>
      <c r="T51" s="19">
        <f t="shared" si="76"/>
        <v>0.010720494760131089</v>
      </c>
      <c r="U51" s="19">
        <f t="shared" si="77"/>
        <v>0.004628421487313913</v>
      </c>
      <c r="V51" s="23"/>
      <c r="W51" s="18">
        <f t="shared" si="78"/>
        <v>1.1440732407692181E-11</v>
      </c>
      <c r="X51" s="18">
        <f t="shared" si="143"/>
        <v>1.611387965920415E-13</v>
      </c>
      <c r="Y51" s="18">
        <f t="shared" si="181"/>
        <v>9.584710612543948E-06</v>
      </c>
      <c r="Z51" s="18">
        <f t="shared" si="144"/>
        <v>4.704809378177396E-06</v>
      </c>
      <c r="AA51" s="18">
        <f t="shared" si="79"/>
        <v>1.0965610932328272E-16</v>
      </c>
      <c r="AB51" s="18">
        <f t="shared" si="145"/>
        <v>7.581273213944567E-19</v>
      </c>
      <c r="AC51" s="18">
        <f t="shared" si="146"/>
        <v>1.1041423664467719E-16</v>
      </c>
      <c r="AD51" s="19">
        <f t="shared" si="133"/>
        <v>0.9931337901303962</v>
      </c>
      <c r="AE51" s="19">
        <f t="shared" si="80"/>
        <v>0.006866209869603842</v>
      </c>
      <c r="AF51" s="19">
        <f t="shared" si="8"/>
        <v>0.9931337901303962</v>
      </c>
      <c r="AG51" s="19">
        <f t="shared" si="9"/>
        <v>0</v>
      </c>
      <c r="AH51" s="19">
        <f t="shared" si="10"/>
        <v>0</v>
      </c>
      <c r="AI51" s="19">
        <f t="shared" si="11"/>
        <v>0.006866209869603842</v>
      </c>
      <c r="AJ51" s="19">
        <f t="shared" si="12"/>
        <v>0</v>
      </c>
      <c r="AK51" s="19">
        <f t="shared" si="13"/>
        <v>0</v>
      </c>
      <c r="AL51" s="19">
        <f t="shared" si="81"/>
        <v>0.9889562042545925</v>
      </c>
      <c r="AM51" s="19">
        <f t="shared" si="82"/>
        <v>0.004177585875803583</v>
      </c>
      <c r="AN51" s="19">
        <f t="shared" si="83"/>
        <v>0.005211584588271547</v>
      </c>
      <c r="AO51" s="19">
        <f t="shared" si="84"/>
        <v>0.001654625281332295</v>
      </c>
      <c r="AP51" s="23"/>
      <c r="AQ51" s="18">
        <f t="shared" si="85"/>
        <v>1.9397891580356522E-11</v>
      </c>
      <c r="AR51" s="18">
        <f t="shared" si="147"/>
        <v>1.4262997884850011E-13</v>
      </c>
      <c r="AS51" s="18">
        <f t="shared" si="182"/>
        <v>1.2437033220104108E-05</v>
      </c>
      <c r="AT51" s="18">
        <f t="shared" si="148"/>
        <v>5.083018695650032E-06</v>
      </c>
      <c r="AU51" s="18">
        <f t="shared" si="86"/>
        <v>2.4125222198487183E-16</v>
      </c>
      <c r="AV51" s="18">
        <f t="shared" si="149"/>
        <v>7.249908490470947E-19</v>
      </c>
      <c r="AW51" s="18">
        <f t="shared" si="150"/>
        <v>2.419772128339189E-16</v>
      </c>
      <c r="AX51" s="19">
        <f t="shared" si="134"/>
        <v>0.9970038879258244</v>
      </c>
      <c r="AY51" s="19">
        <f t="shared" si="87"/>
        <v>0.0029961120741757294</v>
      </c>
      <c r="AZ51" s="19">
        <f t="shared" si="14"/>
        <v>0.9970038879258244</v>
      </c>
      <c r="BA51" s="19">
        <f t="shared" si="15"/>
        <v>0</v>
      </c>
      <c r="BB51" s="19">
        <f t="shared" si="16"/>
        <v>0</v>
      </c>
      <c r="BC51" s="19">
        <f t="shared" si="17"/>
        <v>0.0029961120741757294</v>
      </c>
      <c r="BD51" s="19">
        <f t="shared" si="18"/>
        <v>0</v>
      </c>
      <c r="BE51" s="19">
        <f t="shared" si="19"/>
        <v>0</v>
      </c>
      <c r="BF51" s="19">
        <f t="shared" si="88"/>
        <v>0.9949071001748373</v>
      </c>
      <c r="BG51" s="19">
        <f t="shared" si="89"/>
        <v>0.0020967877509870704</v>
      </c>
      <c r="BH51" s="19">
        <f t="shared" si="90"/>
        <v>0.0024343672634764856</v>
      </c>
      <c r="BI51" s="19">
        <f t="shared" si="91"/>
        <v>0.0005617448106992438</v>
      </c>
      <c r="BJ51" s="23"/>
      <c r="BK51" s="18">
        <f t="shared" si="92"/>
        <v>2.5241635380046354E-11</v>
      </c>
      <c r="BL51" s="18">
        <f t="shared" si="151"/>
        <v>9.857786043893478E-14</v>
      </c>
      <c r="BM51" s="18">
        <f t="shared" si="183"/>
        <v>1.3008994507124547E-05</v>
      </c>
      <c r="BN51" s="18">
        <f t="shared" si="152"/>
        <v>4.296176287109164E-06</v>
      </c>
      <c r="BO51" s="18">
        <f t="shared" si="93"/>
        <v>3.2836829600986365E-16</v>
      </c>
      <c r="BP51" s="18">
        <f t="shared" si="153"/>
        <v>4.2350786645170814E-19</v>
      </c>
      <c r="BQ51" s="18">
        <f t="shared" si="154"/>
        <v>3.2879180387631535E-16</v>
      </c>
      <c r="BR51" s="19">
        <f t="shared" si="135"/>
        <v>0.9987119269353472</v>
      </c>
      <c r="BS51" s="19">
        <f t="shared" si="94"/>
        <v>0.0012880730646528617</v>
      </c>
      <c r="BT51" s="19">
        <f t="shared" si="20"/>
        <v>0.9987119269353472</v>
      </c>
      <c r="BU51" s="19">
        <f t="shared" si="21"/>
        <v>0</v>
      </c>
      <c r="BV51" s="19">
        <f t="shared" si="22"/>
        <v>0</v>
      </c>
      <c r="BW51" s="19">
        <f t="shared" si="23"/>
        <v>0.0012880730646528617</v>
      </c>
      <c r="BX51" s="19">
        <f t="shared" si="24"/>
        <v>0</v>
      </c>
      <c r="BY51" s="19">
        <f t="shared" si="25"/>
        <v>0</v>
      </c>
      <c r="BZ51" s="19">
        <f t="shared" si="95"/>
        <v>0.997592139188684</v>
      </c>
      <c r="CA51" s="19">
        <f t="shared" si="96"/>
        <v>0.001119787746663128</v>
      </c>
      <c r="CB51" s="19">
        <f t="shared" si="97"/>
        <v>0.0011143994784281054</v>
      </c>
      <c r="CC51" s="19">
        <f t="shared" si="98"/>
        <v>0.00017367358622475619</v>
      </c>
      <c r="CD51" s="23"/>
      <c r="CE51" s="18">
        <f t="shared" si="99"/>
        <v>2.92327176935156E-11</v>
      </c>
      <c r="CF51" s="18">
        <f t="shared" si="155"/>
        <v>5.713832414252628E-14</v>
      </c>
      <c r="CG51" s="18">
        <f t="shared" si="184"/>
        <v>1.3216222087829833E-05</v>
      </c>
      <c r="CH51" s="18">
        <f t="shared" si="156"/>
        <v>3.1602581288576033E-06</v>
      </c>
      <c r="CI51" s="18">
        <f t="shared" si="100"/>
        <v>3.863460892683349E-16</v>
      </c>
      <c r="CJ51" s="18">
        <f t="shared" si="157"/>
        <v>1.8057185334071934E-19</v>
      </c>
      <c r="CK51" s="18">
        <f t="shared" si="158"/>
        <v>3.865266611216756E-16</v>
      </c>
      <c r="CL51" s="19">
        <f t="shared" si="136"/>
        <v>0.9995328346748017</v>
      </c>
      <c r="CM51" s="19">
        <f t="shared" si="101"/>
        <v>0.00046716532519829653</v>
      </c>
      <c r="CN51" s="19">
        <f t="shared" si="26"/>
        <v>0.9995328346748017</v>
      </c>
      <c r="CO51" s="19">
        <f t="shared" si="27"/>
        <v>0</v>
      </c>
      <c r="CP51" s="19">
        <f t="shared" si="28"/>
        <v>0</v>
      </c>
      <c r="CQ51" s="19">
        <f t="shared" si="29"/>
        <v>0.00046716532519829653</v>
      </c>
      <c r="CR51" s="19">
        <f t="shared" si="30"/>
        <v>0</v>
      </c>
      <c r="CS51" s="19">
        <f t="shared" si="31"/>
        <v>0</v>
      </c>
      <c r="CT51" s="19">
        <f t="shared" si="102"/>
        <v>0.9989477005299736</v>
      </c>
      <c r="CU51" s="19">
        <f t="shared" si="103"/>
        <v>0.0005851341448280871</v>
      </c>
      <c r="CV51" s="19">
        <f t="shared" si="104"/>
        <v>0.00042809129635766054</v>
      </c>
      <c r="CW51" s="19">
        <f t="shared" si="105"/>
        <v>3.9074028840636014E-05</v>
      </c>
      <c r="CX51" s="23"/>
      <c r="CY51" s="18">
        <f t="shared" si="106"/>
        <v>3.1385435229583535E-11</v>
      </c>
      <c r="CZ51" s="18">
        <f t="shared" si="159"/>
        <v>2.898630318972739E-14</v>
      </c>
      <c r="DA51" s="18">
        <f t="shared" si="185"/>
        <v>1.3382203252129679E-05</v>
      </c>
      <c r="DB51" s="18">
        <f t="shared" si="160"/>
        <v>2.2094397728742695E-06</v>
      </c>
      <c r="DC51" s="18">
        <f t="shared" si="107"/>
        <v>4.200062733988382E-16</v>
      </c>
      <c r="DD51" s="18">
        <f t="shared" si="161"/>
        <v>6.4043491135976E-20</v>
      </c>
      <c r="DE51" s="18">
        <f t="shared" si="162"/>
        <v>4.200703168899742E-16</v>
      </c>
      <c r="DF51" s="19">
        <f t="shared" si="137"/>
        <v>0.9998475410221552</v>
      </c>
      <c r="DG51" s="19">
        <f t="shared" si="108"/>
        <v>0.00015245897784477454</v>
      </c>
      <c r="DH51" s="19">
        <f t="shared" si="32"/>
        <v>0.9998475410221552</v>
      </c>
      <c r="DI51" s="19">
        <f t="shared" si="33"/>
        <v>0</v>
      </c>
      <c r="DJ51" s="19">
        <f t="shared" si="34"/>
        <v>0</v>
      </c>
      <c r="DK51" s="19">
        <f t="shared" si="35"/>
        <v>0.00015245897784477454</v>
      </c>
      <c r="DL51" s="19">
        <f t="shared" si="36"/>
        <v>0</v>
      </c>
      <c r="DM51" s="19">
        <f t="shared" si="37"/>
        <v>0</v>
      </c>
      <c r="DN51" s="19">
        <f t="shared" si="109"/>
        <v>0.9995596002552604</v>
      </c>
      <c r="DO51" s="19">
        <f t="shared" si="110"/>
        <v>0.0002879407668948251</v>
      </c>
      <c r="DP51" s="19">
        <f t="shared" si="111"/>
        <v>0.00014558694690863105</v>
      </c>
      <c r="DQ51" s="19">
        <f t="shared" si="112"/>
        <v>6.872030936143541E-06</v>
      </c>
      <c r="DR51" s="23"/>
      <c r="DS51" s="18">
        <f t="shared" si="113"/>
        <v>3.2405995162283876E-11</v>
      </c>
      <c r="DT51" s="18">
        <f t="shared" si="163"/>
        <v>1.3730420669076733E-14</v>
      </c>
      <c r="DU51" s="18">
        <f t="shared" si="186"/>
        <v>1.3487788503120002E-05</v>
      </c>
      <c r="DV51" s="18">
        <f t="shared" si="164"/>
        <v>1.6230742557439254E-06</v>
      </c>
      <c r="DW51" s="18">
        <f t="shared" si="114"/>
        <v>4.3708520898201483E-16</v>
      </c>
      <c r="DX51" s="18">
        <f t="shared" si="165"/>
        <v>2.2285492308512728E-20</v>
      </c>
      <c r="DY51" s="18">
        <f t="shared" si="166"/>
        <v>4.3710749447432333E-16</v>
      </c>
      <c r="DZ51" s="19">
        <f t="shared" si="138"/>
        <v>0.999949015991283</v>
      </c>
      <c r="EA51" s="19">
        <f t="shared" si="115"/>
        <v>5.098400871692633E-05</v>
      </c>
      <c r="EB51" s="19">
        <f t="shared" si="38"/>
        <v>0.999949015991283</v>
      </c>
      <c r="EC51" s="19">
        <f t="shared" si="39"/>
        <v>0</v>
      </c>
      <c r="ED51" s="19">
        <f t="shared" si="40"/>
        <v>0</v>
      </c>
      <c r="EE51" s="19">
        <f t="shared" si="41"/>
        <v>5.098400871692633E-05</v>
      </c>
      <c r="EF51" s="19">
        <f t="shared" si="42"/>
        <v>0</v>
      </c>
      <c r="EG51" s="19">
        <f t="shared" si="43"/>
        <v>0</v>
      </c>
      <c r="EH51" s="19">
        <f t="shared" si="116"/>
        <v>0.999813539564813</v>
      </c>
      <c r="EI51" s="19">
        <f t="shared" si="117"/>
        <v>0.0001354764264700534</v>
      </c>
      <c r="EJ51" s="19">
        <f t="shared" si="118"/>
        <v>4.985398015288863E-05</v>
      </c>
      <c r="EK51" s="19">
        <f t="shared" si="119"/>
        <v>1.1300285640376947E-06</v>
      </c>
      <c r="EL51" s="23"/>
      <c r="EM51" s="18">
        <f t="shared" si="120"/>
        <v>3.286859217705496E-11</v>
      </c>
      <c r="EN51" s="18">
        <f t="shared" si="167"/>
        <v>6.30980098071598E-15</v>
      </c>
      <c r="EO51" s="18">
        <f t="shared" si="187"/>
        <v>1.3544275273921656E-05</v>
      </c>
      <c r="EP51" s="18">
        <f t="shared" si="168"/>
        <v>1.3174065338639371E-06</v>
      </c>
      <c r="EQ51" s="18">
        <f t="shared" si="121"/>
        <v>4.451812603123003E-16</v>
      </c>
      <c r="ER51" s="18">
        <f t="shared" si="169"/>
        <v>8.31257303937631E-21</v>
      </c>
      <c r="ES51" s="18">
        <f t="shared" si="170"/>
        <v>4.451895728853396E-16</v>
      </c>
      <c r="ET51" s="19">
        <f t="shared" si="139"/>
        <v>0.9999813280149724</v>
      </c>
      <c r="EU51" s="19">
        <f t="shared" si="122"/>
        <v>1.8671985027639555E-05</v>
      </c>
      <c r="EV51" s="19">
        <f t="shared" si="44"/>
        <v>0.9999813280149724</v>
      </c>
      <c r="EW51" s="19">
        <f t="shared" si="45"/>
        <v>0</v>
      </c>
      <c r="EX51" s="19">
        <f t="shared" si="46"/>
        <v>0</v>
      </c>
      <c r="EY51" s="19">
        <f t="shared" si="47"/>
        <v>1.8671985027639555E-05</v>
      </c>
      <c r="EZ51" s="19">
        <f t="shared" si="48"/>
        <v>0</v>
      </c>
      <c r="FA51" s="19">
        <f t="shared" si="49"/>
        <v>0</v>
      </c>
      <c r="FB51" s="19">
        <f>EM50*EM$14*EO51*INDEX(EM$11:EM$13,$B51,1)/ES51</f>
        <v>0.9999191339088578</v>
      </c>
      <c r="FC51" s="19">
        <f>EN50*EN$14*EO51*INDEX(EM$11:EM$13,$B51,1)/ES51</f>
        <v>6.219410611469363E-05</v>
      </c>
      <c r="FD51" s="19">
        <f>EM50*EM$15*EP51*INDEX(EN$11:EN$13,$B51,1)/ES51</f>
        <v>1.8478104818867102E-05</v>
      </c>
      <c r="FE51" s="19">
        <f>EN50*EN$15*EP51*INDEX(EN$11:EN$13,$B51,1)/ES51</f>
        <v>1.9388020877245966E-07</v>
      </c>
      <c r="FF51" s="23"/>
      <c r="FG51" s="18">
        <f t="shared" si="123"/>
        <v>3.307580424223124E-11</v>
      </c>
      <c r="FH51" s="18">
        <f t="shared" si="171"/>
        <v>2.861968187798655E-15</v>
      </c>
      <c r="FI51" s="18">
        <f t="shared" si="188"/>
        <v>1.3571996804429459E-05</v>
      </c>
      <c r="FJ51" s="18">
        <f t="shared" si="172"/>
        <v>1.1705810967585874E-06</v>
      </c>
      <c r="FK51" s="18">
        <f t="shared" si="124"/>
        <v>4.489047094794968E-16</v>
      </c>
      <c r="FL51" s="18">
        <f t="shared" si="173"/>
        <v>3.3501658601615362E-21</v>
      </c>
      <c r="FM51" s="18">
        <f t="shared" si="174"/>
        <v>4.489080596453569E-16</v>
      </c>
      <c r="FN51" s="19">
        <f t="shared" si="140"/>
        <v>0.9999925370779424</v>
      </c>
      <c r="FO51" s="19">
        <f t="shared" si="125"/>
        <v>7.462922057599522E-06</v>
      </c>
      <c r="FP51" s="19">
        <f t="shared" si="50"/>
        <v>0.9999925370779424</v>
      </c>
      <c r="FQ51" s="19">
        <f t="shared" si="51"/>
        <v>0</v>
      </c>
      <c r="FR51" s="19">
        <f t="shared" si="52"/>
        <v>0</v>
      </c>
      <c r="FS51" s="19">
        <f t="shared" si="53"/>
        <v>7.462922057599522E-06</v>
      </c>
      <c r="FT51" s="19">
        <f t="shared" si="54"/>
        <v>0</v>
      </c>
      <c r="FU51" s="19">
        <f t="shared" si="55"/>
        <v>0</v>
      </c>
      <c r="FV51" s="19">
        <f>FG50*FG$14*FI51*INDEX(FG$11:FG$13,$B51,1)/FM51</f>
        <v>0.9999643262514977</v>
      </c>
      <c r="FW51" s="19">
        <f>FH50*FH$14*FI51*INDEX(FG$11:FG$13,$B51,1)/FM51</f>
        <v>2.8210826444885562E-05</v>
      </c>
      <c r="FX51" s="19">
        <f>FG50*FG$15*FJ51*INDEX(FH$11:FH$13,$B51,1)/FM51</f>
        <v>7.427451721583634E-06</v>
      </c>
      <c r="FY51" s="19">
        <f>FH50*FH$15*FJ51*INDEX(FH$11:FH$13,$B51,1)/FM51</f>
        <v>3.5470336015889895E-08</v>
      </c>
      <c r="FZ51" s="23"/>
      <c r="GA51" s="18">
        <f t="shared" si="126"/>
        <v>3.316844843082069E-11</v>
      </c>
      <c r="GB51" s="18">
        <f t="shared" si="175"/>
        <v>1.290713859576613E-15</v>
      </c>
      <c r="GC51" s="18">
        <f t="shared" si="189"/>
        <v>1.3585031590865731E-05</v>
      </c>
      <c r="GD51" s="18">
        <f t="shared" si="176"/>
        <v>1.102651471700092E-06</v>
      </c>
      <c r="GE51" s="18">
        <f t="shared" si="127"/>
        <v>4.505944197527E-16</v>
      </c>
      <c r="GF51" s="18">
        <f t="shared" si="177"/>
        <v>1.4232075368058582E-21</v>
      </c>
      <c r="GG51" s="18">
        <f t="shared" si="178"/>
        <v>4.505958429602368E-16</v>
      </c>
      <c r="GH51" s="19">
        <f t="shared" si="141"/>
        <v>0.9999968414987421</v>
      </c>
      <c r="GI51" s="19">
        <f t="shared" si="128"/>
        <v>3.1585012579253874E-06</v>
      </c>
      <c r="GJ51" s="19">
        <f t="shared" si="56"/>
        <v>0.9999968414987421</v>
      </c>
      <c r="GK51" s="19">
        <f t="shared" si="57"/>
        <v>0</v>
      </c>
      <c r="GL51" s="19">
        <f t="shared" si="58"/>
        <v>0</v>
      </c>
      <c r="GM51" s="19">
        <f t="shared" si="59"/>
        <v>3.1585012579253874E-06</v>
      </c>
      <c r="GN51" s="19">
        <f t="shared" si="60"/>
        <v>0</v>
      </c>
      <c r="GO51" s="19">
        <f t="shared" si="61"/>
        <v>0</v>
      </c>
      <c r="GP51" s="19">
        <f>GA50*GA$14*GC51*INDEX(GA$11:GA$13,$B51,1)/GG51</f>
        <v>0.9999841169798205</v>
      </c>
      <c r="GQ51" s="19">
        <f>GB50*GB$14*GC51*INDEX(GA$11:GA$13,$B51,1)/GG51</f>
        <v>1.2724518921567895E-05</v>
      </c>
      <c r="GR51" s="19">
        <f>GA50*GA$15*GD51*INDEX(GB$11:GB$13,$B51,1)/GG51</f>
        <v>3.1517026417272866E-06</v>
      </c>
      <c r="GS51" s="19">
        <f>GB50*GB$15*GD51*INDEX(GB$11:GB$13,$B51,1)/GG51</f>
        <v>6.798616198101276E-09</v>
      </c>
      <c r="GT51" s="23"/>
      <c r="GU51" s="18">
        <f>(GU50*GU$14+GV50*GV$14)*INDEX(GU$11:GU$13,$B51,1)</f>
        <v>3.32098965976599E-11</v>
      </c>
      <c r="GV51" s="18">
        <f>(GU50*GU$15+GV50*GV$15)*INDEX(GV$11:GV$13,$B51,1)</f>
        <v>5.806244587629822E-16</v>
      </c>
      <c r="GW51" s="18">
        <f>GU$14*GW52*INDEX(GU$11:GU$13,$B52,1)+GU$15*GX52*INDEX(GV$11:GV$13,$B52,1)</f>
        <v>1.359102876680718E-05</v>
      </c>
      <c r="GX51" s="18">
        <f>GV$14*GW52*INDEX(GU$11:GU$13,$B52,1)+GV$15*GX52*INDEX(GV$11:GV$13,$B52,1)</f>
        <v>1.0717471749361983E-06</v>
      </c>
      <c r="GY51" s="18">
        <f t="shared" si="129"/>
        <v>4.513566600014876E-16</v>
      </c>
      <c r="GZ51" s="18">
        <f t="shared" si="179"/>
        <v>6.222826233780853E-22</v>
      </c>
      <c r="HA51" s="18">
        <f t="shared" si="180"/>
        <v>4.51357282284111E-16</v>
      </c>
      <c r="HB51" s="19">
        <f t="shared" si="142"/>
        <v>0.9999986213081127</v>
      </c>
      <c r="HC51" s="19">
        <f t="shared" si="130"/>
        <v>1.3786918873425506E-06</v>
      </c>
      <c r="HD51" s="19">
        <f t="shared" si="62"/>
        <v>0.9999986213081127</v>
      </c>
      <c r="HE51" s="19">
        <f t="shared" si="63"/>
        <v>0</v>
      </c>
      <c r="HF51" s="19">
        <f t="shared" si="64"/>
        <v>0</v>
      </c>
      <c r="HG51" s="19">
        <f t="shared" si="65"/>
        <v>1.3786918873425506E-06</v>
      </c>
      <c r="HH51" s="19">
        <f t="shared" si="66"/>
        <v>0</v>
      </c>
      <c r="HI51" s="19">
        <f t="shared" si="67"/>
        <v>0</v>
      </c>
      <c r="HJ51" s="19">
        <f>GU50*GU$14*GW51*INDEX(GU$11:GU$13,$B51,1)/HA51</f>
        <v>0.9999928966895617</v>
      </c>
      <c r="HK51" s="19">
        <f>GV50*GV$14*GW51*INDEX(GU$11:GU$13,$B51,1)/HA51</f>
        <v>5.724618551049057E-06</v>
      </c>
      <c r="HL51" s="19">
        <f>GU50*GU$15*GX51*INDEX(GV$11:GV$13,$B51,1)/HA51</f>
        <v>1.3773543853642406E-06</v>
      </c>
      <c r="HM51" s="19">
        <f>GV50*GV$15*GX51*INDEX(GV$11:GV$13,$B51,1)/HA51</f>
        <v>1.3375019783099378E-09</v>
      </c>
      <c r="HN51" s="28" t="s">
        <v>15</v>
      </c>
      <c r="HO51" s="69">
        <v>0.45</v>
      </c>
      <c r="HP51" s="69">
        <v>0.45</v>
      </c>
      <c r="HQ51" s="69">
        <v>0.5</v>
      </c>
      <c r="HR51" s="51"/>
      <c r="HS51" s="51"/>
      <c r="HT51" s="51"/>
      <c r="HU51" s="2"/>
      <c r="HV51" s="2"/>
      <c r="HW51" s="2"/>
    </row>
    <row r="52" spans="1:231" ht="13.5" thickBot="1">
      <c r="A52">
        <v>26</v>
      </c>
      <c r="B52" s="22">
        <v>1</v>
      </c>
      <c r="C52" s="18">
        <f t="shared" si="68"/>
        <v>1.9891479033906955E-13</v>
      </c>
      <c r="D52" s="18">
        <f t="shared" si="131"/>
        <v>4.2601719512350166E-15</v>
      </c>
      <c r="E52" s="18">
        <f t="shared" si="132"/>
        <v>4.251244176000003E-06</v>
      </c>
      <c r="F52" s="18">
        <f t="shared" si="1"/>
        <v>1.575550180800001E-05</v>
      </c>
      <c r="G52" s="18">
        <f t="shared" si="69"/>
        <v>8.45635343949231E-19</v>
      </c>
      <c r="H52" s="18">
        <f t="shared" si="70"/>
        <v>6.712114688007423E-20</v>
      </c>
      <c r="I52" s="18">
        <f t="shared" si="71"/>
        <v>9.127564908293053E-19</v>
      </c>
      <c r="J52" s="19">
        <f t="shared" si="72"/>
        <v>0.9264632489010406</v>
      </c>
      <c r="K52" s="19">
        <f t="shared" si="73"/>
        <v>0.0735367510989594</v>
      </c>
      <c r="L52" s="19">
        <f t="shared" si="2"/>
        <v>0.9264632489010406</v>
      </c>
      <c r="M52" s="19">
        <f t="shared" si="3"/>
        <v>0</v>
      </c>
      <c r="N52" s="19">
        <f t="shared" si="4"/>
        <v>0</v>
      </c>
      <c r="O52" s="19">
        <f t="shared" si="5"/>
        <v>0.0735367510989594</v>
      </c>
      <c r="P52" s="19">
        <f t="shared" si="6"/>
        <v>0</v>
      </c>
      <c r="Q52" s="19">
        <f t="shared" si="7"/>
        <v>0</v>
      </c>
      <c r="R52" s="19">
        <f t="shared" si="74"/>
        <v>0.923531567574819</v>
      </c>
      <c r="S52" s="19">
        <f t="shared" si="75"/>
        <v>0.0029316813262216614</v>
      </c>
      <c r="T52" s="19">
        <f t="shared" si="76"/>
        <v>0.06111951617773605</v>
      </c>
      <c r="U52" s="19">
        <f t="shared" si="77"/>
        <v>0.012417234921223342</v>
      </c>
      <c r="V52" s="23"/>
      <c r="W52" s="18">
        <f t="shared" si="78"/>
        <v>6.788042595432797E-12</v>
      </c>
      <c r="X52" s="18">
        <f t="shared" si="143"/>
        <v>8.090371734518859E-14</v>
      </c>
      <c r="Y52" s="18">
        <f t="shared" si="181"/>
        <v>1.5382852358566868E-05</v>
      </c>
      <c r="Z52" s="18">
        <f t="shared" si="144"/>
        <v>7.409770270374272E-05</v>
      </c>
      <c r="AA52" s="18">
        <f t="shared" si="79"/>
        <v>1.0441945704920576E-16</v>
      </c>
      <c r="AB52" s="18">
        <f t="shared" si="145"/>
        <v>5.994779595471417E-18</v>
      </c>
      <c r="AC52" s="18">
        <f t="shared" si="146"/>
        <v>1.1041423664467717E-16</v>
      </c>
      <c r="AD52" s="19">
        <f t="shared" si="133"/>
        <v>0.9457064616154243</v>
      </c>
      <c r="AE52" s="19">
        <f t="shared" si="80"/>
        <v>0.05429353838457581</v>
      </c>
      <c r="AF52" s="19">
        <f t="shared" si="8"/>
        <v>0.9457064616154243</v>
      </c>
      <c r="AG52" s="19">
        <f t="shared" si="9"/>
        <v>0</v>
      </c>
      <c r="AH52" s="19">
        <f t="shared" si="10"/>
        <v>0</v>
      </c>
      <c r="AI52" s="19">
        <f t="shared" si="11"/>
        <v>0.05429353838457581</v>
      </c>
      <c r="AJ52" s="19">
        <f t="shared" si="12"/>
        <v>0</v>
      </c>
      <c r="AK52" s="19">
        <f t="shared" si="13"/>
        <v>0</v>
      </c>
      <c r="AL52" s="19">
        <f t="shared" si="81"/>
        <v>0.9443013755982588</v>
      </c>
      <c r="AM52" s="19">
        <f t="shared" si="82"/>
        <v>0.0014050860171655453</v>
      </c>
      <c r="AN52" s="19">
        <f t="shared" si="83"/>
        <v>0.04883241453213752</v>
      </c>
      <c r="AO52" s="19">
        <f t="shared" si="84"/>
        <v>0.005461123852438297</v>
      </c>
      <c r="AP52" s="23"/>
      <c r="AQ52" s="18">
        <f t="shared" si="85"/>
        <v>1.2229947865704956E-11</v>
      </c>
      <c r="AR52" s="18">
        <f t="shared" si="147"/>
        <v>7.817037799636893E-14</v>
      </c>
      <c r="AS52" s="18">
        <f t="shared" si="182"/>
        <v>1.9043998344273997E-05</v>
      </c>
      <c r="AT52" s="18">
        <f t="shared" si="148"/>
        <v>0.00011602996123797334</v>
      </c>
      <c r="AU52" s="18">
        <f t="shared" si="86"/>
        <v>2.329071069050425E-16</v>
      </c>
      <c r="AV52" s="18">
        <f t="shared" si="149"/>
        <v>9.070105928876411E-18</v>
      </c>
      <c r="AW52" s="18">
        <f t="shared" si="150"/>
        <v>2.419772128339189E-16</v>
      </c>
      <c r="AX52" s="19">
        <f t="shared" si="134"/>
        <v>0.9625166939372027</v>
      </c>
      <c r="AY52" s="19">
        <f t="shared" si="87"/>
        <v>0.03748330606279724</v>
      </c>
      <c r="AZ52" s="19">
        <f t="shared" si="14"/>
        <v>0.9625166939372027</v>
      </c>
      <c r="BA52" s="19">
        <f t="shared" si="15"/>
        <v>0</v>
      </c>
      <c r="BB52" s="19">
        <f t="shared" si="16"/>
        <v>0</v>
      </c>
      <c r="BC52" s="19">
        <f t="shared" si="17"/>
        <v>0.03748330606279724</v>
      </c>
      <c r="BD52" s="19">
        <f t="shared" si="18"/>
        <v>0</v>
      </c>
      <c r="BE52" s="19">
        <f t="shared" si="19"/>
        <v>0</v>
      </c>
      <c r="BF52" s="19">
        <f t="shared" si="88"/>
        <v>0.9619167335136388</v>
      </c>
      <c r="BG52" s="19">
        <f t="shared" si="89"/>
        <v>0.0005999604235640472</v>
      </c>
      <c r="BH52" s="19">
        <f t="shared" si="90"/>
        <v>0.035087154412185566</v>
      </c>
      <c r="BI52" s="19">
        <f t="shared" si="91"/>
        <v>0.0023961516506116817</v>
      </c>
      <c r="BJ52" s="23"/>
      <c r="BK52" s="18">
        <f t="shared" si="92"/>
        <v>1.5808964124112613E-11</v>
      </c>
      <c r="BL52" s="18">
        <f t="shared" si="151"/>
        <v>5.571132196828408E-14</v>
      </c>
      <c r="BM52" s="18">
        <f t="shared" si="183"/>
        <v>2.0287398441683578E-05</v>
      </c>
      <c r="BN52" s="18">
        <f t="shared" si="152"/>
        <v>0.00014483680255792815</v>
      </c>
      <c r="BO52" s="18">
        <f t="shared" si="93"/>
        <v>3.2072275413615383E-16</v>
      </c>
      <c r="BP52" s="18">
        <f t="shared" si="153"/>
        <v>8.069049740161526E-18</v>
      </c>
      <c r="BQ52" s="18">
        <f t="shared" si="154"/>
        <v>3.2879180387631535E-16</v>
      </c>
      <c r="BR52" s="19">
        <f t="shared" si="135"/>
        <v>0.9754584827084165</v>
      </c>
      <c r="BS52" s="19">
        <f t="shared" si="94"/>
        <v>0.024541517291583506</v>
      </c>
      <c r="BT52" s="19">
        <f t="shared" si="20"/>
        <v>0.9754584827084165</v>
      </c>
      <c r="BU52" s="19">
        <f t="shared" si="21"/>
        <v>0</v>
      </c>
      <c r="BV52" s="19">
        <f t="shared" si="22"/>
        <v>0</v>
      </c>
      <c r="BW52" s="19">
        <f t="shared" si="23"/>
        <v>0.024541517291583506</v>
      </c>
      <c r="BX52" s="19">
        <f t="shared" si="24"/>
        <v>0</v>
      </c>
      <c r="BY52" s="19">
        <f t="shared" si="25"/>
        <v>0</v>
      </c>
      <c r="BZ52" s="19">
        <f t="shared" si="95"/>
        <v>0.9751625668588357</v>
      </c>
      <c r="CA52" s="19">
        <f t="shared" si="96"/>
        <v>0.00029591584958071286</v>
      </c>
      <c r="CB52" s="19">
        <f t="shared" si="97"/>
        <v>0.023549360076511355</v>
      </c>
      <c r="CC52" s="19">
        <f t="shared" si="98"/>
        <v>0.0009921572150721487</v>
      </c>
      <c r="CD52" s="23"/>
      <c r="CE52" s="18">
        <f t="shared" si="99"/>
        <v>1.7970821946568847E-11</v>
      </c>
      <c r="CF52" s="18">
        <f t="shared" si="155"/>
        <v>3.294960844478036E-14</v>
      </c>
      <c r="CG52" s="18">
        <f t="shared" si="184"/>
        <v>2.1204990160020984E-05</v>
      </c>
      <c r="CH52" s="18">
        <f t="shared" si="156"/>
        <v>0.00016557278931969606</v>
      </c>
      <c r="CI52" s="18">
        <f t="shared" si="100"/>
        <v>3.8107110254448155E-16</v>
      </c>
      <c r="CJ52" s="18">
        <f t="shared" si="157"/>
        <v>5.455558577194097E-18</v>
      </c>
      <c r="CK52" s="18">
        <f t="shared" si="158"/>
        <v>3.8652666112167565E-16</v>
      </c>
      <c r="CL52" s="19">
        <f t="shared" si="136"/>
        <v>0.9858856862257253</v>
      </c>
      <c r="CM52" s="19">
        <f t="shared" si="101"/>
        <v>0.014114313774274755</v>
      </c>
      <c r="CN52" s="19">
        <f t="shared" si="26"/>
        <v>0.9858856862257253</v>
      </c>
      <c r="CO52" s="19">
        <f t="shared" si="27"/>
        <v>0</v>
      </c>
      <c r="CP52" s="19">
        <f t="shared" si="28"/>
        <v>0</v>
      </c>
      <c r="CQ52" s="19">
        <f t="shared" si="29"/>
        <v>0.014114313774274755</v>
      </c>
      <c r="CR52" s="19">
        <f t="shared" si="30"/>
        <v>0</v>
      </c>
      <c r="CS52" s="19">
        <f t="shared" si="31"/>
        <v>0</v>
      </c>
      <c r="CT52" s="19">
        <f t="shared" si="102"/>
        <v>0.9857388048426481</v>
      </c>
      <c r="CU52" s="19">
        <f t="shared" si="103"/>
        <v>0.00014688138307718387</v>
      </c>
      <c r="CV52" s="19">
        <f t="shared" si="104"/>
        <v>0.013794029832153642</v>
      </c>
      <c r="CW52" s="19">
        <f t="shared" si="105"/>
        <v>0.0003202839421211125</v>
      </c>
      <c r="CX52" s="23"/>
      <c r="CY52" s="18">
        <f t="shared" si="106"/>
        <v>1.903692304796654E-11</v>
      </c>
      <c r="CZ52" s="18">
        <f t="shared" si="159"/>
        <v>1.698675010930943E-14</v>
      </c>
      <c r="DA52" s="18">
        <f t="shared" si="185"/>
        <v>2.1906532214842414E-05</v>
      </c>
      <c r="DB52" s="18">
        <f t="shared" si="160"/>
        <v>0.00017880694356918537</v>
      </c>
      <c r="DC52" s="18">
        <f t="shared" si="107"/>
        <v>4.1703296802175507E-16</v>
      </c>
      <c r="DD52" s="18">
        <f t="shared" si="161"/>
        <v>3.037348868219145E-18</v>
      </c>
      <c r="DE52" s="18">
        <f t="shared" si="162"/>
        <v>4.2007031688997424E-16</v>
      </c>
      <c r="DF52" s="19">
        <f t="shared" si="137"/>
        <v>0.9927694275313085</v>
      </c>
      <c r="DG52" s="19">
        <f t="shared" si="108"/>
        <v>0.00723057246869146</v>
      </c>
      <c r="DH52" s="19">
        <f t="shared" si="32"/>
        <v>0.9927694275313085</v>
      </c>
      <c r="DI52" s="19">
        <f t="shared" si="33"/>
        <v>0</v>
      </c>
      <c r="DJ52" s="19">
        <f t="shared" si="34"/>
        <v>0</v>
      </c>
      <c r="DK52" s="19">
        <f t="shared" si="35"/>
        <v>0.00723057246869146</v>
      </c>
      <c r="DL52" s="19">
        <f t="shared" si="36"/>
        <v>0</v>
      </c>
      <c r="DM52" s="19">
        <f t="shared" si="37"/>
        <v>0</v>
      </c>
      <c r="DN52" s="19">
        <f t="shared" si="109"/>
        <v>0.9926994883974083</v>
      </c>
      <c r="DO52" s="19">
        <f t="shared" si="110"/>
        <v>6.993913390025867E-05</v>
      </c>
      <c r="DP52" s="19">
        <f t="shared" si="111"/>
        <v>0.007148052624746944</v>
      </c>
      <c r="DQ52" s="19">
        <f t="shared" si="112"/>
        <v>8.251984394451586E-05</v>
      </c>
      <c r="DR52" s="23"/>
      <c r="DS52" s="18">
        <f t="shared" si="113"/>
        <v>1.9511810259938222E-11</v>
      </c>
      <c r="DT52" s="18">
        <f t="shared" si="163"/>
        <v>8.128618948190128E-15</v>
      </c>
      <c r="DU52" s="18">
        <f t="shared" si="186"/>
        <v>2.232473872235461E-05</v>
      </c>
      <c r="DV52" s="18">
        <f t="shared" si="164"/>
        <v>0.00018593914054503835</v>
      </c>
      <c r="DW52" s="18">
        <f t="shared" si="114"/>
        <v>4.355960660532788E-16</v>
      </c>
      <c r="DX52" s="18">
        <f t="shared" si="165"/>
        <v>1.5114284210445859E-18</v>
      </c>
      <c r="DY52" s="18">
        <f t="shared" si="166"/>
        <v>4.371074944743234E-16</v>
      </c>
      <c r="DZ52" s="19">
        <f t="shared" si="138"/>
        <v>0.996542204285785</v>
      </c>
      <c r="EA52" s="19">
        <f t="shared" si="115"/>
        <v>0.0034577957142150314</v>
      </c>
      <c r="EB52" s="19">
        <f t="shared" si="38"/>
        <v>0.996542204285785</v>
      </c>
      <c r="EC52" s="19">
        <f t="shared" si="39"/>
        <v>0</v>
      </c>
      <c r="ED52" s="19">
        <f t="shared" si="40"/>
        <v>0</v>
      </c>
      <c r="EE52" s="19">
        <f t="shared" si="41"/>
        <v>0.0034577957142150314</v>
      </c>
      <c r="EF52" s="19">
        <f t="shared" si="42"/>
        <v>0</v>
      </c>
      <c r="EG52" s="19">
        <f t="shared" si="43"/>
        <v>0</v>
      </c>
      <c r="EH52" s="19">
        <f t="shared" si="116"/>
        <v>0.9965098809868884</v>
      </c>
      <c r="EI52" s="19">
        <f t="shared" si="117"/>
        <v>3.232329889646334E-05</v>
      </c>
      <c r="EJ52" s="19">
        <f t="shared" si="118"/>
        <v>0.0034391350043945683</v>
      </c>
      <c r="EK52" s="19">
        <f t="shared" si="119"/>
        <v>1.8660709820462974E-05</v>
      </c>
      <c r="EL52" s="23"/>
      <c r="EM52" s="18">
        <f t="shared" si="120"/>
        <v>1.971890016365758E-11</v>
      </c>
      <c r="EN52" s="18">
        <f t="shared" si="167"/>
        <v>3.7556308279626315E-15</v>
      </c>
      <c r="EO52" s="18">
        <f t="shared" si="187"/>
        <v>2.2540720197802634E-05</v>
      </c>
      <c r="EP52" s="18">
        <f t="shared" si="168"/>
        <v>0.00018941203768837187</v>
      </c>
      <c r="EQ52" s="18">
        <f t="shared" si="121"/>
        <v>4.444782111974101E-16</v>
      </c>
      <c r="ER52" s="18">
        <f t="shared" si="169"/>
        <v>7.113616879296692E-19</v>
      </c>
      <c r="ES52" s="18">
        <f t="shared" si="170"/>
        <v>4.451895728853397E-16</v>
      </c>
      <c r="ET52" s="19">
        <f t="shared" si="139"/>
        <v>0.998402115118467</v>
      </c>
      <c r="EU52" s="19">
        <f t="shared" si="122"/>
        <v>0.001597884881533115</v>
      </c>
      <c r="EV52" s="19">
        <f t="shared" si="44"/>
        <v>0.998402115118467</v>
      </c>
      <c r="EW52" s="19">
        <f t="shared" si="45"/>
        <v>0</v>
      </c>
      <c r="EX52" s="19">
        <f t="shared" si="46"/>
        <v>0</v>
      </c>
      <c r="EY52" s="19">
        <f t="shared" si="47"/>
        <v>0.001597884881533115</v>
      </c>
      <c r="EZ52" s="19">
        <f t="shared" si="48"/>
        <v>0</v>
      </c>
      <c r="FA52" s="19">
        <f t="shared" si="49"/>
        <v>0</v>
      </c>
      <c r="FB52" s="19">
        <f>EM51*EM$14*EO52*INDEX(EM$11:EM$13,$B52,1)/ES52</f>
        <v>0.9983874048298285</v>
      </c>
      <c r="FC52" s="19">
        <f>EN51*EN$14*EO52*INDEX(EM$11:EM$13,$B52,1)/ES52</f>
        <v>1.4710288638404835E-05</v>
      </c>
      <c r="FD52" s="19">
        <f>EM51*EM$15*EP52*INDEX(EN$11:EN$13,$B52,1)/ES52</f>
        <v>0.0015939231851438804</v>
      </c>
      <c r="FE52" s="19">
        <f>EN51*EN$15*EP52*INDEX(EN$11:EN$13,$B52,1)/ES52</f>
        <v>3.9616963892347146E-06</v>
      </c>
      <c r="FF52" s="23"/>
      <c r="FG52" s="18">
        <f t="shared" si="123"/>
        <v>1.9809629805874084E-11</v>
      </c>
      <c r="FH52" s="18">
        <f t="shared" si="171"/>
        <v>1.7078891814518275E-15</v>
      </c>
      <c r="FI52" s="18">
        <f t="shared" si="188"/>
        <v>2.2644633768094545E-05</v>
      </c>
      <c r="FJ52" s="18">
        <f t="shared" si="172"/>
        <v>0.00019102387517383007</v>
      </c>
      <c r="FK52" s="18">
        <f t="shared" si="124"/>
        <v>4.485818120355485E-16</v>
      </c>
      <c r="FL52" s="18">
        <f t="shared" si="173"/>
        <v>3.2624760980838873E-19</v>
      </c>
      <c r="FM52" s="18">
        <f t="shared" si="174"/>
        <v>4.489080596453569E-16</v>
      </c>
      <c r="FN52" s="19">
        <f t="shared" si="140"/>
        <v>0.9992732418079859</v>
      </c>
      <c r="FO52" s="19">
        <f t="shared" si="125"/>
        <v>0.0007267581920140363</v>
      </c>
      <c r="FP52" s="19">
        <f t="shared" si="50"/>
        <v>0.9992732418079859</v>
      </c>
      <c r="FQ52" s="19">
        <f t="shared" si="51"/>
        <v>0</v>
      </c>
      <c r="FR52" s="19">
        <f t="shared" si="52"/>
        <v>0</v>
      </c>
      <c r="FS52" s="19">
        <f t="shared" si="53"/>
        <v>0.0007267581920140363</v>
      </c>
      <c r="FT52" s="19">
        <f t="shared" si="54"/>
        <v>0</v>
      </c>
      <c r="FU52" s="19">
        <f t="shared" si="55"/>
        <v>0</v>
      </c>
      <c r="FV52" s="19">
        <f>FG51*FG$14*FI52*INDEX(FG$11:FG$13,$B52,1)/FM52</f>
        <v>0.9992665961326818</v>
      </c>
      <c r="FW52" s="19">
        <f>FH51*FH$14*FI52*INDEX(FG$11:FG$13,$B52,1)/FM52</f>
        <v>6.645675304041766E-06</v>
      </c>
      <c r="FX52" s="19">
        <f>FG51*FG$15*FJ52*INDEX(FH$11:FH$13,$B52,1)/FM52</f>
        <v>0.0007259409452604784</v>
      </c>
      <c r="FY52" s="19">
        <f>FH51*FH$15*FJ52*INDEX(FH$11:FH$13,$B52,1)/FM52</f>
        <v>8.172467535577549E-07</v>
      </c>
      <c r="FZ52" s="23"/>
      <c r="GA52" s="18">
        <f t="shared" si="126"/>
        <v>1.984970407460792E-11</v>
      </c>
      <c r="GB52" s="18">
        <f t="shared" si="175"/>
        <v>7.711654479886846E-16</v>
      </c>
      <c r="GC52" s="18">
        <f t="shared" si="189"/>
        <v>2.2692931093195595E-05</v>
      </c>
      <c r="GD52" s="18">
        <f t="shared" si="176"/>
        <v>0.0001917567432787238</v>
      </c>
      <c r="GE52" s="18">
        <f t="shared" si="127"/>
        <v>4.504479667854013E-16</v>
      </c>
      <c r="GF52" s="18">
        <f t="shared" si="177"/>
        <v>1.4787617483538823E-19</v>
      </c>
      <c r="GG52" s="18">
        <f t="shared" si="178"/>
        <v>4.505958429602367E-16</v>
      </c>
      <c r="GH52" s="19">
        <f t="shared" si="141"/>
        <v>0.99967182081871</v>
      </c>
      <c r="GI52" s="19">
        <f t="shared" si="128"/>
        <v>0.00032817918129004515</v>
      </c>
      <c r="GJ52" s="19">
        <f t="shared" si="56"/>
        <v>0.99967182081871</v>
      </c>
      <c r="GK52" s="19">
        <f t="shared" si="57"/>
        <v>0</v>
      </c>
      <c r="GL52" s="19">
        <f t="shared" si="58"/>
        <v>0</v>
      </c>
      <c r="GM52" s="19">
        <f t="shared" si="59"/>
        <v>0.00032817918129004515</v>
      </c>
      <c r="GN52" s="19">
        <f t="shared" si="60"/>
        <v>0</v>
      </c>
      <c r="GO52" s="19">
        <f t="shared" si="61"/>
        <v>0</v>
      </c>
      <c r="GP52" s="19">
        <f>GA51*GA$14*GC52*INDEX(GA$11:GA$13,$B52,1)/GG52</f>
        <v>0.999668828748147</v>
      </c>
      <c r="GQ52" s="19">
        <f>GB51*GB$14*GC52*INDEX(GA$11:GA$13,$B52,1)/GG52</f>
        <v>2.992070563117736E-06</v>
      </c>
      <c r="GR52" s="19">
        <f>GA51*GA$15*GD52*INDEX(GB$11:GB$13,$B52,1)/GG52</f>
        <v>0.0003280127505952375</v>
      </c>
      <c r="GS52" s="19">
        <f>GB51*GB$15*GD52*INDEX(GB$11:GB$13,$B52,1)/GG52</f>
        <v>1.6643069480765186E-07</v>
      </c>
      <c r="GT52" s="23"/>
      <c r="GU52" s="18">
        <f>(GU51*GU$14+GV51*GV$14)*INDEX(GU$11:GU$13,$B52,1)</f>
        <v>1.9867515901925058E-11</v>
      </c>
      <c r="GV52" s="18">
        <f>(GU51*GU$15+GV51*GV$15)*INDEX(GV$11:GV$13,$B52,1)</f>
        <v>3.4709698230103756E-16</v>
      </c>
      <c r="GW52" s="18">
        <f>GU$14*GW53*INDEX(GU$11:GU$13,$B53,1)+GU$15*GX53*INDEX(GV$11:GV$13,$B53,1)</f>
        <v>2.271499927930271E-05</v>
      </c>
      <c r="GX52" s="18">
        <f>GV$14*GW53*INDEX(GU$11:GU$13,$B53,1)+GV$15*GX53*INDEX(GV$11:GV$13,$B53,1)</f>
        <v>0.00019208720832457907</v>
      </c>
      <c r="GY52" s="18">
        <f t="shared" si="129"/>
        <v>4.512906093937628E-16</v>
      </c>
      <c r="GZ52" s="18">
        <f t="shared" si="179"/>
        <v>6.667289034809213E-20</v>
      </c>
      <c r="HA52" s="18">
        <f t="shared" si="180"/>
        <v>4.51357282284111E-16</v>
      </c>
      <c r="HB52" s="19">
        <f t="shared" si="142"/>
        <v>0.9998522835612385</v>
      </c>
      <c r="HC52" s="19">
        <f t="shared" si="130"/>
        <v>0.00014771643876153144</v>
      </c>
      <c r="HD52" s="19">
        <f t="shared" si="62"/>
        <v>0.9998522835612385</v>
      </c>
      <c r="HE52" s="19">
        <f t="shared" si="63"/>
        <v>0</v>
      </c>
      <c r="HF52" s="19">
        <f t="shared" si="64"/>
        <v>0</v>
      </c>
      <c r="HG52" s="19">
        <f t="shared" si="65"/>
        <v>0.00014771643876153144</v>
      </c>
      <c r="HH52" s="19">
        <f t="shared" si="66"/>
        <v>0</v>
      </c>
      <c r="HI52" s="19">
        <f t="shared" si="67"/>
        <v>0</v>
      </c>
      <c r="HJ52" s="19">
        <f>GU51*GU$14*GW52*INDEX(GU$11:GU$13,$B52,1)/HA52</f>
        <v>0.9998509385680904</v>
      </c>
      <c r="HK52" s="19">
        <f>GV51*GV$14*GW52*INDEX(GU$11:GU$13,$B52,1)/HA52</f>
        <v>1.3449931480995234E-06</v>
      </c>
      <c r="HL52" s="19">
        <f>GU51*GU$15*GX52*INDEX(GV$11:GV$13,$B52,1)/HA52</f>
        <v>0.00014768274002228838</v>
      </c>
      <c r="HM52" s="19">
        <f>GV51*GV$15*GX52*INDEX(GV$11:GV$13,$B52,1)/HA52</f>
        <v>3.369873924302716E-08</v>
      </c>
      <c r="HN52" s="29" t="s">
        <v>5</v>
      </c>
      <c r="HO52" s="70">
        <v>0.1</v>
      </c>
      <c r="HP52" s="70">
        <v>0.1</v>
      </c>
      <c r="HQ52" s="70">
        <v>0</v>
      </c>
      <c r="HR52" s="51"/>
      <c r="HS52" s="51"/>
      <c r="HT52" s="51"/>
      <c r="HU52" s="2"/>
      <c r="HV52" s="2"/>
      <c r="HW52" s="2"/>
    </row>
    <row r="53" spans="1:231" ht="13.5" thickTop="1">
      <c r="A53">
        <v>27</v>
      </c>
      <c r="B53" s="22">
        <v>2</v>
      </c>
      <c r="C53" s="18">
        <f t="shared" si="68"/>
        <v>3.191156989327583E-14</v>
      </c>
      <c r="D53" s="18">
        <f t="shared" si="131"/>
        <v>4.6599233189789935E-15</v>
      </c>
      <c r="E53" s="18">
        <f t="shared" si="132"/>
        <v>1.4487660000000008E-05</v>
      </c>
      <c r="F53" s="18">
        <f t="shared" si="1"/>
        <v>9.666092880000004E-05</v>
      </c>
      <c r="G53" s="18">
        <f t="shared" si="69"/>
        <v>4.623239746800167E-19</v>
      </c>
      <c r="H53" s="18">
        <f t="shared" si="70"/>
        <v>4.504325161492884E-19</v>
      </c>
      <c r="I53" s="18">
        <f t="shared" si="71"/>
        <v>9.12756490829305E-19</v>
      </c>
      <c r="J53" s="19">
        <f t="shared" si="72"/>
        <v>0.5065140366845948</v>
      </c>
      <c r="K53" s="19">
        <f t="shared" si="73"/>
        <v>0.4934859633154051</v>
      </c>
      <c r="L53" s="19">
        <f t="shared" si="2"/>
        <v>0</v>
      </c>
      <c r="M53" s="19">
        <f t="shared" si="3"/>
        <v>0.5065140366845948</v>
      </c>
      <c r="N53" s="19">
        <f t="shared" si="4"/>
        <v>0</v>
      </c>
      <c r="O53" s="19">
        <f t="shared" si="5"/>
        <v>0</v>
      </c>
      <c r="P53" s="19">
        <f t="shared" si="6"/>
        <v>0.4934859633154051</v>
      </c>
      <c r="Q53" s="19">
        <f t="shared" si="7"/>
        <v>0</v>
      </c>
      <c r="R53" s="19">
        <f t="shared" si="74"/>
        <v>0.5051616513903538</v>
      </c>
      <c r="S53" s="19">
        <f t="shared" si="75"/>
        <v>0.0013523852942410202</v>
      </c>
      <c r="T53" s="19">
        <f t="shared" si="76"/>
        <v>0.42130159751068685</v>
      </c>
      <c r="U53" s="19">
        <f t="shared" si="77"/>
        <v>0.07218436580471838</v>
      </c>
      <c r="V53" s="23"/>
      <c r="W53" s="18">
        <f t="shared" si="78"/>
        <v>1.302424659381041E-12</v>
      </c>
      <c r="X53" s="18">
        <f t="shared" si="143"/>
        <v>3.441589621201776E-13</v>
      </c>
      <c r="Y53" s="18">
        <f t="shared" si="181"/>
        <v>3.200134989254268E-05</v>
      </c>
      <c r="Z53" s="18">
        <f t="shared" si="144"/>
        <v>0.00019971843530591272</v>
      </c>
      <c r="AA53" s="18">
        <f t="shared" si="79"/>
        <v>4.167934723352842E-17</v>
      </c>
      <c r="AB53" s="18">
        <f t="shared" si="145"/>
        <v>6.873488941114875E-17</v>
      </c>
      <c r="AC53" s="18">
        <f t="shared" si="146"/>
        <v>1.1041423664467717E-16</v>
      </c>
      <c r="AD53" s="19">
        <f t="shared" si="133"/>
        <v>0.3774816409559237</v>
      </c>
      <c r="AE53" s="19">
        <f t="shared" si="80"/>
        <v>0.6225183590440764</v>
      </c>
      <c r="AF53" s="19">
        <f t="shared" si="8"/>
        <v>0</v>
      </c>
      <c r="AG53" s="19">
        <f t="shared" si="9"/>
        <v>0.3774816409559237</v>
      </c>
      <c r="AH53" s="19">
        <f t="shared" si="10"/>
        <v>0</v>
      </c>
      <c r="AI53" s="19">
        <f t="shared" si="11"/>
        <v>0</v>
      </c>
      <c r="AJ53" s="19">
        <f t="shared" si="12"/>
        <v>0.6225183590440764</v>
      </c>
      <c r="AK53" s="19">
        <f t="shared" si="13"/>
        <v>0</v>
      </c>
      <c r="AL53" s="19">
        <f t="shared" si="81"/>
        <v>0.3770069409191506</v>
      </c>
      <c r="AM53" s="19">
        <f t="shared" si="82"/>
        <v>0.0004747000367731209</v>
      </c>
      <c r="AN53" s="19">
        <f t="shared" si="83"/>
        <v>0.5686995206962738</v>
      </c>
      <c r="AO53" s="19">
        <f t="shared" si="84"/>
        <v>0.05381883834780268</v>
      </c>
      <c r="AP53" s="23"/>
      <c r="AQ53" s="18">
        <f t="shared" si="85"/>
        <v>1.896733059057176E-12</v>
      </c>
      <c r="AR53" s="18">
        <f t="shared" si="147"/>
        <v>5.631316705441001E-13</v>
      </c>
      <c r="AS53" s="18">
        <f t="shared" si="182"/>
        <v>4.265385431897181E-05</v>
      </c>
      <c r="AT53" s="18">
        <f t="shared" si="148"/>
        <v>0.0002860329931280296</v>
      </c>
      <c r="AU53" s="18">
        <f t="shared" si="86"/>
        <v>8.090297558300254E-17</v>
      </c>
      <c r="AV53" s="18">
        <f t="shared" si="149"/>
        <v>1.6107423725091643E-16</v>
      </c>
      <c r="AW53" s="18">
        <f t="shared" si="150"/>
        <v>2.4197721283391895E-16</v>
      </c>
      <c r="AX53" s="19">
        <f t="shared" si="134"/>
        <v>0.3343412986516639</v>
      </c>
      <c r="AY53" s="19">
        <f t="shared" si="87"/>
        <v>0.6656587013483362</v>
      </c>
      <c r="AZ53" s="19">
        <f t="shared" si="14"/>
        <v>0</v>
      </c>
      <c r="BA53" s="19">
        <f t="shared" si="15"/>
        <v>0.3343412986516639</v>
      </c>
      <c r="BB53" s="19">
        <f t="shared" si="16"/>
        <v>0</v>
      </c>
      <c r="BC53" s="19">
        <f t="shared" si="17"/>
        <v>0</v>
      </c>
      <c r="BD53" s="19">
        <f t="shared" si="18"/>
        <v>0.6656587013483362</v>
      </c>
      <c r="BE53" s="19">
        <f t="shared" si="19"/>
        <v>0</v>
      </c>
      <c r="BF53" s="19">
        <f t="shared" si="88"/>
        <v>0.33416012248740085</v>
      </c>
      <c r="BG53" s="19">
        <f t="shared" si="89"/>
        <v>0.0001811761642630393</v>
      </c>
      <c r="BH53" s="19">
        <f t="shared" si="90"/>
        <v>0.6283565714498018</v>
      </c>
      <c r="BI53" s="19">
        <f t="shared" si="91"/>
        <v>0.037302129898534195</v>
      </c>
      <c r="BJ53" s="23"/>
      <c r="BK53" s="18">
        <f t="shared" si="92"/>
        <v>2.2776372579975505E-12</v>
      </c>
      <c r="BL53" s="18">
        <f t="shared" si="151"/>
        <v>6.486864853816319E-13</v>
      </c>
      <c r="BM53" s="18">
        <f t="shared" si="183"/>
        <v>4.7984818809756156E-05</v>
      </c>
      <c r="BN53" s="18">
        <f t="shared" si="152"/>
        <v>0.00033837577579224276</v>
      </c>
      <c r="BO53" s="18">
        <f t="shared" si="93"/>
        <v>1.092920111393623E-16</v>
      </c>
      <c r="BP53" s="18">
        <f t="shared" si="153"/>
        <v>2.1949979273695301E-16</v>
      </c>
      <c r="BQ53" s="18">
        <f t="shared" si="154"/>
        <v>3.287918038763153E-16</v>
      </c>
      <c r="BR53" s="19">
        <f t="shared" si="135"/>
        <v>0.33240491353755186</v>
      </c>
      <c r="BS53" s="19">
        <f t="shared" si="94"/>
        <v>0.6675950864624481</v>
      </c>
      <c r="BT53" s="19">
        <f t="shared" si="20"/>
        <v>0</v>
      </c>
      <c r="BU53" s="19">
        <f t="shared" si="21"/>
        <v>0.33240491353755186</v>
      </c>
      <c r="BV53" s="19">
        <f t="shared" si="22"/>
        <v>0</v>
      </c>
      <c r="BW53" s="19">
        <f t="shared" si="23"/>
        <v>0</v>
      </c>
      <c r="BX53" s="19">
        <f t="shared" si="24"/>
        <v>0.6675950864624481</v>
      </c>
      <c r="BY53" s="19">
        <f t="shared" si="25"/>
        <v>0</v>
      </c>
      <c r="BZ53" s="19">
        <f t="shared" si="95"/>
        <v>0.3323139184624509</v>
      </c>
      <c r="CA53" s="19">
        <f t="shared" si="96"/>
        <v>9.099507510096884E-05</v>
      </c>
      <c r="CB53" s="19">
        <f t="shared" si="97"/>
        <v>0.6431445642459657</v>
      </c>
      <c r="CC53" s="19">
        <f t="shared" si="98"/>
        <v>0.024450522216482546</v>
      </c>
      <c r="CD53" s="23"/>
      <c r="CE53" s="18">
        <f t="shared" si="99"/>
        <v>2.522815555564426E-12</v>
      </c>
      <c r="CF53" s="18">
        <f t="shared" si="155"/>
        <v>6.841101094139776E-13</v>
      </c>
      <c r="CG53" s="18">
        <f t="shared" si="184"/>
        <v>5.2106075395581616E-05</v>
      </c>
      <c r="CH53" s="18">
        <f t="shared" si="156"/>
        <v>0.00037285320018555176</v>
      </c>
      <c r="CI53" s="18">
        <f t="shared" si="100"/>
        <v>1.314540175473861E-16</v>
      </c>
      <c r="CJ53" s="18">
        <f t="shared" si="157"/>
        <v>2.550726435742895E-16</v>
      </c>
      <c r="CK53" s="18">
        <f t="shared" si="158"/>
        <v>3.865266611216756E-16</v>
      </c>
      <c r="CL53" s="19">
        <f t="shared" si="136"/>
        <v>0.34009042782693166</v>
      </c>
      <c r="CM53" s="19">
        <f t="shared" si="101"/>
        <v>0.6599095721730683</v>
      </c>
      <c r="CN53" s="19">
        <f t="shared" si="26"/>
        <v>0</v>
      </c>
      <c r="CO53" s="19">
        <f t="shared" si="27"/>
        <v>0.34009042782693166</v>
      </c>
      <c r="CP53" s="19">
        <f t="shared" si="28"/>
        <v>0</v>
      </c>
      <c r="CQ53" s="19">
        <f t="shared" si="29"/>
        <v>0</v>
      </c>
      <c r="CR53" s="19">
        <f t="shared" si="30"/>
        <v>0.6599095721730683</v>
      </c>
      <c r="CS53" s="19">
        <f t="shared" si="31"/>
        <v>0</v>
      </c>
      <c r="CT53" s="19">
        <f t="shared" si="102"/>
        <v>0.3400428983953996</v>
      </c>
      <c r="CU53" s="19">
        <f t="shared" si="103"/>
        <v>4.7529431532060016E-05</v>
      </c>
      <c r="CV53" s="19">
        <f t="shared" si="104"/>
        <v>0.6458427878303256</v>
      </c>
      <c r="CW53" s="19">
        <f t="shared" si="105"/>
        <v>0.014066784342742696</v>
      </c>
      <c r="CX53" s="23"/>
      <c r="CY53" s="18">
        <f t="shared" si="106"/>
        <v>2.6466031734490863E-12</v>
      </c>
      <c r="CZ53" s="18">
        <f t="shared" si="159"/>
        <v>6.967782893006825E-13</v>
      </c>
      <c r="DA53" s="18">
        <f t="shared" si="185"/>
        <v>5.501929055324001E-05</v>
      </c>
      <c r="DB53" s="18">
        <f t="shared" si="160"/>
        <v>0.00039389299598629584</v>
      </c>
      <c r="DC53" s="18">
        <f t="shared" si="107"/>
        <v>1.4561422897912235E-16</v>
      </c>
      <c r="DD53" s="18">
        <f t="shared" si="161"/>
        <v>2.744560879108518E-16</v>
      </c>
      <c r="DE53" s="18">
        <f t="shared" si="162"/>
        <v>4.2007031688997414E-16</v>
      </c>
      <c r="DF53" s="19">
        <f t="shared" si="137"/>
        <v>0.346642509894985</v>
      </c>
      <c r="DG53" s="19">
        <f t="shared" si="108"/>
        <v>0.6533574901050151</v>
      </c>
      <c r="DH53" s="19">
        <f t="shared" si="32"/>
        <v>0</v>
      </c>
      <c r="DI53" s="19">
        <f t="shared" si="33"/>
        <v>0.346642509894985</v>
      </c>
      <c r="DJ53" s="19">
        <f t="shared" si="34"/>
        <v>0</v>
      </c>
      <c r="DK53" s="19">
        <f t="shared" si="35"/>
        <v>0</v>
      </c>
      <c r="DL53" s="19">
        <f t="shared" si="36"/>
        <v>0.6533574901050151</v>
      </c>
      <c r="DM53" s="19">
        <f t="shared" si="37"/>
        <v>0</v>
      </c>
      <c r="DN53" s="19">
        <f t="shared" si="109"/>
        <v>0.3466189157860715</v>
      </c>
      <c r="DO53" s="19">
        <f t="shared" si="110"/>
        <v>2.359410891349814E-05</v>
      </c>
      <c r="DP53" s="19">
        <f t="shared" si="111"/>
        <v>0.6461505117452372</v>
      </c>
      <c r="DQ53" s="19">
        <f t="shared" si="112"/>
        <v>0.007206978359777964</v>
      </c>
      <c r="DR53" s="23"/>
      <c r="DS53" s="18">
        <f t="shared" si="113"/>
        <v>2.7031636843638676E-12</v>
      </c>
      <c r="DT53" s="18">
        <f t="shared" si="163"/>
        <v>7.010080336127321E-13</v>
      </c>
      <c r="DU53" s="18">
        <f t="shared" si="186"/>
        <v>5.6680238823282615E-05</v>
      </c>
      <c r="DV53" s="18">
        <f t="shared" si="164"/>
        <v>0.00040497614528479015</v>
      </c>
      <c r="DW53" s="18">
        <f t="shared" si="114"/>
        <v>1.5321596320816856E-16</v>
      </c>
      <c r="DX53" s="18">
        <f t="shared" si="165"/>
        <v>2.8389153126615487E-16</v>
      </c>
      <c r="DY53" s="18">
        <f t="shared" si="166"/>
        <v>4.3710749447432343E-16</v>
      </c>
      <c r="DZ53" s="19">
        <f t="shared" si="138"/>
        <v>0.35052238898907456</v>
      </c>
      <c r="EA53" s="19">
        <f t="shared" si="115"/>
        <v>0.6494776110109254</v>
      </c>
      <c r="EB53" s="19">
        <f t="shared" si="38"/>
        <v>0</v>
      </c>
      <c r="EC53" s="19">
        <f t="shared" si="39"/>
        <v>0.35052238898907456</v>
      </c>
      <c r="ED53" s="19">
        <f t="shared" si="40"/>
        <v>0</v>
      </c>
      <c r="EE53" s="19">
        <f t="shared" si="41"/>
        <v>0</v>
      </c>
      <c r="EF53" s="19">
        <f t="shared" si="42"/>
        <v>0.6494776110109254</v>
      </c>
      <c r="EG53" s="19">
        <f t="shared" si="43"/>
        <v>0</v>
      </c>
      <c r="EH53" s="19">
        <f t="shared" si="116"/>
        <v>0.35051121015006237</v>
      </c>
      <c r="EI53" s="19">
        <f t="shared" si="117"/>
        <v>1.1178839012168779E-05</v>
      </c>
      <c r="EJ53" s="19">
        <f t="shared" si="118"/>
        <v>0.6460309941357224</v>
      </c>
      <c r="EK53" s="19">
        <f t="shared" si="119"/>
        <v>0.0034466168752028633</v>
      </c>
      <c r="EL53" s="23"/>
      <c r="EM53" s="18">
        <f t="shared" si="120"/>
        <v>2.7284868532320463E-12</v>
      </c>
      <c r="EN53" s="18">
        <f t="shared" si="167"/>
        <v>7.025201934405561E-13</v>
      </c>
      <c r="EO53" s="18">
        <f t="shared" si="187"/>
        <v>5.751682844411115E-05</v>
      </c>
      <c r="EP53" s="18">
        <f t="shared" si="168"/>
        <v>0.00041031655079445094</v>
      </c>
      <c r="EQ53" s="18">
        <f t="shared" si="121"/>
        <v>1.569339102493603E-16</v>
      </c>
      <c r="ER53" s="18">
        <f t="shared" si="169"/>
        <v>2.882556626359794E-16</v>
      </c>
      <c r="ES53" s="18">
        <f t="shared" si="170"/>
        <v>4.451895728853397E-16</v>
      </c>
      <c r="ET53" s="19">
        <f t="shared" si="139"/>
        <v>0.35251030079668827</v>
      </c>
      <c r="EU53" s="19">
        <f t="shared" si="122"/>
        <v>0.6474896992033117</v>
      </c>
      <c r="EV53" s="19">
        <f t="shared" si="44"/>
        <v>0</v>
      </c>
      <c r="EW53" s="19">
        <f t="shared" si="45"/>
        <v>0.35251030079668827</v>
      </c>
      <c r="EX53" s="19">
        <f t="shared" si="46"/>
        <v>0</v>
      </c>
      <c r="EY53" s="19">
        <f t="shared" si="47"/>
        <v>0</v>
      </c>
      <c r="EZ53" s="19">
        <f t="shared" si="48"/>
        <v>0.6474896992033117</v>
      </c>
      <c r="FA53" s="19">
        <f t="shared" si="49"/>
        <v>0</v>
      </c>
      <c r="FB53" s="19">
        <f>EM52*EM$14*EO53*INDEX(EM$11:EM$13,$B53,1)/ES53</f>
        <v>0.35250514787890497</v>
      </c>
      <c r="FC53" s="19">
        <f>EN52*EN$14*EO53*INDEX(EM$11:EM$13,$B53,1)/ES53</f>
        <v>5.152917783305215E-06</v>
      </c>
      <c r="FD53" s="19">
        <f>EM52*EM$15*EP53*INDEX(EN$11:EN$13,$B53,1)/ES53</f>
        <v>0.6458969672395619</v>
      </c>
      <c r="FE53" s="19">
        <f>EN52*EN$15*EP53*INDEX(EN$11:EN$13,$B53,1)/ES53</f>
        <v>0.00159273196374981</v>
      </c>
      <c r="FF53" s="23"/>
      <c r="FG53" s="18">
        <f t="shared" si="123"/>
        <v>2.739804923273445E-12</v>
      </c>
      <c r="FH53" s="18">
        <f t="shared" si="171"/>
        <v>7.031187699097593E-13</v>
      </c>
      <c r="FI53" s="18">
        <f t="shared" si="188"/>
        <v>5.791359180176811E-05</v>
      </c>
      <c r="FJ53" s="18">
        <f t="shared" si="172"/>
        <v>0.00041278391094533545</v>
      </c>
      <c r="FK53" s="18">
        <f t="shared" si="124"/>
        <v>1.5867194394293291E-16</v>
      </c>
      <c r="FL53" s="18">
        <f t="shared" si="173"/>
        <v>2.9023611570242386E-16</v>
      </c>
      <c r="FM53" s="18">
        <f t="shared" si="174"/>
        <v>4.489080596453567E-16</v>
      </c>
      <c r="FN53" s="19">
        <f t="shared" si="140"/>
        <v>0.35346200749499984</v>
      </c>
      <c r="FO53" s="19">
        <f t="shared" si="125"/>
        <v>0.6465379925050002</v>
      </c>
      <c r="FP53" s="19">
        <f t="shared" si="50"/>
        <v>0</v>
      </c>
      <c r="FQ53" s="19">
        <f t="shared" si="51"/>
        <v>0.35346200749499984</v>
      </c>
      <c r="FR53" s="19">
        <f t="shared" si="52"/>
        <v>0</v>
      </c>
      <c r="FS53" s="19">
        <f t="shared" si="53"/>
        <v>0</v>
      </c>
      <c r="FT53" s="19">
        <f t="shared" si="54"/>
        <v>0.6465379925050002</v>
      </c>
      <c r="FU53" s="19">
        <f t="shared" si="55"/>
        <v>0</v>
      </c>
      <c r="FV53" s="19">
        <f>FG52*FG$14*FI53*INDEX(FG$11:FG$13,$B53,1)/FM53</f>
        <v>0.3534596652811255</v>
      </c>
      <c r="FW53" s="19">
        <f>FH52*FH$14*FI53*INDEX(FG$11:FG$13,$B53,1)/FM53</f>
        <v>2.3422138743772646E-06</v>
      </c>
      <c r="FX53" s="19">
        <f>FG52*FG$15*FJ53*INDEX(FH$11:FH$13,$B53,1)/FM53</f>
        <v>0.6458135765268607</v>
      </c>
      <c r="FY53" s="19">
        <f>FH52*FH$15*FJ53*INDEX(FH$11:FH$13,$B53,1)/FM53</f>
        <v>0.0007244159781396592</v>
      </c>
      <c r="FZ53" s="23"/>
      <c r="GA53" s="18">
        <f t="shared" si="126"/>
        <v>2.7448660960980808E-12</v>
      </c>
      <c r="GB53" s="18">
        <f t="shared" si="175"/>
        <v>7.033732891897251E-13</v>
      </c>
      <c r="GC53" s="18">
        <f t="shared" si="189"/>
        <v>5.809651111391739E-05</v>
      </c>
      <c r="GD53" s="18">
        <f t="shared" si="176"/>
        <v>0.0004139035470588245</v>
      </c>
      <c r="GE53" s="18">
        <f t="shared" si="127"/>
        <v>1.5946714365817718E-16</v>
      </c>
      <c r="GF53" s="18">
        <f t="shared" si="177"/>
        <v>2.911286993020595E-16</v>
      </c>
      <c r="GG53" s="18">
        <f t="shared" si="178"/>
        <v>4.505958429602367E-16</v>
      </c>
      <c r="GH53" s="19">
        <f t="shared" si="141"/>
        <v>0.35390282921950866</v>
      </c>
      <c r="GI53" s="19">
        <f t="shared" si="128"/>
        <v>0.6460971707804913</v>
      </c>
      <c r="GJ53" s="19">
        <f t="shared" si="56"/>
        <v>0</v>
      </c>
      <c r="GK53" s="19">
        <f t="shared" si="57"/>
        <v>0.35390282921950866</v>
      </c>
      <c r="GL53" s="19">
        <f t="shared" si="58"/>
        <v>0</v>
      </c>
      <c r="GM53" s="19">
        <f t="shared" si="59"/>
        <v>0</v>
      </c>
      <c r="GN53" s="19">
        <f t="shared" si="60"/>
        <v>0.6460971707804913</v>
      </c>
      <c r="GO53" s="19">
        <f t="shared" si="61"/>
        <v>0</v>
      </c>
      <c r="GP53" s="19">
        <f>GA52*GA$14*GC53*INDEX(GA$11:GA$13,$B53,1)/GG53</f>
        <v>0.35390177170307</v>
      </c>
      <c r="GQ53" s="19">
        <f>GB52*GB$14*GC53*INDEX(GA$11:GA$13,$B53,1)/GG53</f>
        <v>1.0575164386600984E-06</v>
      </c>
      <c r="GR53" s="19">
        <f>GA52*GA$15*GD53*INDEX(GB$11:GB$13,$B53,1)/GG53</f>
        <v>0.64577004911564</v>
      </c>
      <c r="GS53" s="19">
        <f>GB52*GB$15*GD53*INDEX(GB$11:GB$13,$B53,1)/GG53</f>
        <v>0.00032712166485138503</v>
      </c>
      <c r="GT53" s="23"/>
      <c r="GU53" s="18">
        <f>(GU52*GU$14+GV52*GV$14)*INDEX(GU$11:GU$13,$B53,1)</f>
        <v>2.7471308224977866E-12</v>
      </c>
      <c r="GV53" s="18">
        <f>(GU52*GU$15+GV52*GV$15)*INDEX(GV$11:GV$13,$B53,1)</f>
        <v>7.034855098369019E-13</v>
      </c>
      <c r="GW53" s="18">
        <f>GU$14*GW54*INDEX(GU$11:GU$13,$B54,1)+GU$15*GX54*INDEX(GV$11:GV$13,$B54,1)</f>
        <v>5.817971704831924E-05</v>
      </c>
      <c r="GX53" s="18">
        <f>GV$14*GW54*INDEX(GU$11:GU$13,$B54,1)+GV$15*GX54*INDEX(GV$11:GV$13,$B54,1)</f>
        <v>0.0004144079504978892</v>
      </c>
      <c r="GY53" s="18">
        <f t="shared" si="129"/>
        <v>1.5982729394763773E-16</v>
      </c>
      <c r="GZ53" s="18">
        <f t="shared" si="179"/>
        <v>2.915299883364732E-16</v>
      </c>
      <c r="HA53" s="18">
        <f t="shared" si="180"/>
        <v>4.513572822841109E-16</v>
      </c>
      <c r="HB53" s="19">
        <f t="shared" si="142"/>
        <v>0.35410372275113317</v>
      </c>
      <c r="HC53" s="19">
        <f t="shared" si="130"/>
        <v>0.645896277248867</v>
      </c>
      <c r="HD53" s="19">
        <f t="shared" si="62"/>
        <v>0</v>
      </c>
      <c r="HE53" s="19">
        <f t="shared" si="63"/>
        <v>0.35410372275113317</v>
      </c>
      <c r="HF53" s="19">
        <f t="shared" si="64"/>
        <v>0</v>
      </c>
      <c r="HG53" s="19">
        <f t="shared" si="65"/>
        <v>0</v>
      </c>
      <c r="HH53" s="19">
        <f t="shared" si="66"/>
        <v>0.645896277248867</v>
      </c>
      <c r="HI53" s="19">
        <f t="shared" si="67"/>
        <v>0</v>
      </c>
      <c r="HJ53" s="19">
        <f>GU52*GU$14*GW53*INDEX(GU$11:GU$13,$B53,1)/HA53</f>
        <v>0.35410324676512395</v>
      </c>
      <c r="HK53" s="19">
        <f>GV52*GV$14*GW53*INDEX(GU$11:GU$13,$B53,1)/HA53</f>
        <v>4.7598600918291427E-07</v>
      </c>
      <c r="HL53" s="19">
        <f>GU52*GU$15*GX53*INDEX(GV$11:GV$13,$B53,1)/HA53</f>
        <v>0.6457490367961146</v>
      </c>
      <c r="HM53" s="19">
        <f>GV52*GV$15*GX53*INDEX(GV$11:GV$13,$B53,1)/HA53</f>
        <v>0.00014724045275234859</v>
      </c>
      <c r="HN53" s="26"/>
      <c r="HO53" s="2"/>
      <c r="HP53" s="2"/>
      <c r="HQ53" s="2"/>
      <c r="HR53" s="51"/>
      <c r="HS53" s="51"/>
      <c r="HT53" s="51"/>
      <c r="HU53" s="2"/>
      <c r="HV53" s="2"/>
      <c r="HW53" s="2"/>
    </row>
    <row r="54" spans="1:231" ht="13.5" thickBot="1">
      <c r="A54">
        <v>28</v>
      </c>
      <c r="B54" s="22">
        <v>3</v>
      </c>
      <c r="C54" s="18">
        <f t="shared" si="68"/>
        <v>2.5995248246518564E-15</v>
      </c>
      <c r="D54" s="18">
        <f t="shared" si="131"/>
        <v>4.843366951157544E-15</v>
      </c>
      <c r="E54" s="18">
        <f t="shared" si="132"/>
        <v>3.054024000000002E-05</v>
      </c>
      <c r="F54" s="18">
        <f t="shared" si="1"/>
        <v>0.00017206344000000008</v>
      </c>
      <c r="G54" s="18">
        <f t="shared" si="69"/>
        <v>7.939011203082567E-20</v>
      </c>
      <c r="H54" s="18">
        <f t="shared" si="70"/>
        <v>8.3336637879847935E-19</v>
      </c>
      <c r="I54" s="18">
        <f t="shared" si="71"/>
        <v>9.12756490829305E-19</v>
      </c>
      <c r="J54" s="19">
        <f t="shared" si="72"/>
        <v>0.08697841409891703</v>
      </c>
      <c r="K54" s="19">
        <f t="shared" si="73"/>
        <v>0.9130215859010828</v>
      </c>
      <c r="L54" s="19">
        <f t="shared" si="2"/>
        <v>0</v>
      </c>
      <c r="M54" s="19">
        <f t="shared" si="3"/>
        <v>0</v>
      </c>
      <c r="N54" s="19">
        <f t="shared" si="4"/>
        <v>0.08697841409891703</v>
      </c>
      <c r="O54" s="19">
        <f t="shared" si="5"/>
        <v>0</v>
      </c>
      <c r="P54" s="19">
        <f t="shared" si="6"/>
        <v>0</v>
      </c>
      <c r="Q54" s="19">
        <f t="shared" si="7"/>
        <v>0.9130215859010828</v>
      </c>
      <c r="R54" s="19">
        <f t="shared" si="74"/>
        <v>0.08541923398929206</v>
      </c>
      <c r="S54" s="19">
        <f t="shared" si="75"/>
        <v>0.0015591801096249834</v>
      </c>
      <c r="T54" s="19">
        <f t="shared" si="76"/>
        <v>0.4210948026953028</v>
      </c>
      <c r="U54" s="19">
        <f t="shared" si="77"/>
        <v>0.4919267832057801</v>
      </c>
      <c r="V54" s="23"/>
      <c r="W54" s="18">
        <f t="shared" si="78"/>
        <v>1.227275506790055E-13</v>
      </c>
      <c r="X54" s="18">
        <f t="shared" si="143"/>
        <v>2.2710471480232698E-13</v>
      </c>
      <c r="Y54" s="18">
        <f t="shared" si="181"/>
        <v>7.571260383444536E-05</v>
      </c>
      <c r="Z54" s="18">
        <f t="shared" si="144"/>
        <v>0.00044526690830070645</v>
      </c>
      <c r="AA54" s="18">
        <f t="shared" si="79"/>
        <v>9.292022424131358E-18</v>
      </c>
      <c r="AB54" s="18">
        <f t="shared" si="145"/>
        <v>1.0112221422054582E-16</v>
      </c>
      <c r="AC54" s="18">
        <f t="shared" si="146"/>
        <v>1.1041423664467717E-16</v>
      </c>
      <c r="AD54" s="19">
        <f t="shared" si="133"/>
        <v>0.08415601743490662</v>
      </c>
      <c r="AE54" s="19">
        <f t="shared" si="80"/>
        <v>0.9158439825650934</v>
      </c>
      <c r="AF54" s="19">
        <f t="shared" si="8"/>
        <v>0</v>
      </c>
      <c r="AG54" s="19">
        <f t="shared" si="9"/>
        <v>0</v>
      </c>
      <c r="AH54" s="19">
        <f t="shared" si="10"/>
        <v>0.08415601743490662</v>
      </c>
      <c r="AI54" s="19">
        <f t="shared" si="11"/>
        <v>0</v>
      </c>
      <c r="AJ54" s="19">
        <f t="shared" si="12"/>
        <v>0</v>
      </c>
      <c r="AK54" s="19">
        <f t="shared" si="13"/>
        <v>0.9158439825650934</v>
      </c>
      <c r="AL54" s="19">
        <f t="shared" si="81"/>
        <v>0.08187052366022012</v>
      </c>
      <c r="AM54" s="19">
        <f t="shared" si="82"/>
        <v>0.002285493774686506</v>
      </c>
      <c r="AN54" s="19">
        <f t="shared" si="83"/>
        <v>0.29561111729570355</v>
      </c>
      <c r="AO54" s="19">
        <f t="shared" si="84"/>
        <v>0.6202328652693899</v>
      </c>
      <c r="AP54" s="23"/>
      <c r="AQ54" s="18">
        <f t="shared" si="85"/>
        <v>2.3128693724952964E-13</v>
      </c>
      <c r="AR54" s="18">
        <f t="shared" si="147"/>
        <v>3.31245830611261E-13</v>
      </c>
      <c r="AS54" s="18">
        <f t="shared" si="182"/>
        <v>0.00010060437374914963</v>
      </c>
      <c r="AT54" s="18">
        <f t="shared" si="148"/>
        <v>0.0006602610965758552</v>
      </c>
      <c r="AU54" s="18">
        <f t="shared" si="86"/>
        <v>2.32684774783478E-17</v>
      </c>
      <c r="AV54" s="18">
        <f t="shared" si="149"/>
        <v>2.1870873535557115E-16</v>
      </c>
      <c r="AW54" s="18">
        <f t="shared" si="150"/>
        <v>2.4197721283391895E-16</v>
      </c>
      <c r="AX54" s="19">
        <f t="shared" si="134"/>
        <v>0.09615978796448953</v>
      </c>
      <c r="AY54" s="19">
        <f t="shared" si="87"/>
        <v>0.9038402120355105</v>
      </c>
      <c r="AZ54" s="19">
        <f t="shared" si="14"/>
        <v>0</v>
      </c>
      <c r="BA54" s="19">
        <f t="shared" si="15"/>
        <v>0</v>
      </c>
      <c r="BB54" s="19">
        <f t="shared" si="16"/>
        <v>0.09615978796448953</v>
      </c>
      <c r="BC54" s="19">
        <f t="shared" si="17"/>
        <v>0</v>
      </c>
      <c r="BD54" s="19">
        <f t="shared" si="18"/>
        <v>0</v>
      </c>
      <c r="BE54" s="19">
        <f t="shared" si="19"/>
        <v>0.9038402120355105</v>
      </c>
      <c r="BF54" s="19">
        <f t="shared" si="88"/>
        <v>0.09379754776194703</v>
      </c>
      <c r="BG54" s="19">
        <f t="shared" si="89"/>
        <v>0.0023622402025424843</v>
      </c>
      <c r="BH54" s="19">
        <f t="shared" si="90"/>
        <v>0.24054375088971688</v>
      </c>
      <c r="BI54" s="19">
        <f t="shared" si="91"/>
        <v>0.6632964611457938</v>
      </c>
      <c r="BJ54" s="23"/>
      <c r="BK54" s="18">
        <f t="shared" si="92"/>
        <v>3.46665447339182E-13</v>
      </c>
      <c r="BL54" s="18">
        <f t="shared" si="151"/>
        <v>3.631566515057644E-13</v>
      </c>
      <c r="BM54" s="18">
        <f t="shared" si="183"/>
        <v>0.00011241348554351866</v>
      </c>
      <c r="BN54" s="18">
        <f t="shared" si="152"/>
        <v>0.0007980631262616828</v>
      </c>
      <c r="BO54" s="18">
        <f t="shared" si="93"/>
        <v>3.896987125290057E-17</v>
      </c>
      <c r="BP54" s="18">
        <f t="shared" si="153"/>
        <v>2.8982193262341477E-16</v>
      </c>
      <c r="BQ54" s="18">
        <f t="shared" si="154"/>
        <v>3.2879180387631535E-16</v>
      </c>
      <c r="BR54" s="19">
        <f t="shared" si="135"/>
        <v>0.11852446074829841</v>
      </c>
      <c r="BS54" s="19">
        <f t="shared" si="94"/>
        <v>0.8814755392517015</v>
      </c>
      <c r="BT54" s="19">
        <f t="shared" si="20"/>
        <v>0</v>
      </c>
      <c r="BU54" s="19">
        <f t="shared" si="21"/>
        <v>0</v>
      </c>
      <c r="BV54" s="19">
        <f t="shared" si="22"/>
        <v>0.11852446074829841</v>
      </c>
      <c r="BW54" s="19">
        <f t="shared" si="23"/>
        <v>0</v>
      </c>
      <c r="BX54" s="19">
        <f t="shared" si="24"/>
        <v>0</v>
      </c>
      <c r="BY54" s="19">
        <f t="shared" si="25"/>
        <v>0.8814755392517015</v>
      </c>
      <c r="BZ54" s="19">
        <f t="shared" si="95"/>
        <v>0.11595831399033672</v>
      </c>
      <c r="CA54" s="19">
        <f t="shared" si="96"/>
        <v>0.0025661467579616765</v>
      </c>
      <c r="CB54" s="19">
        <f t="shared" si="97"/>
        <v>0.21644659954721507</v>
      </c>
      <c r="CC54" s="19">
        <f t="shared" si="98"/>
        <v>0.6650289397044865</v>
      </c>
      <c r="CD54" s="23"/>
      <c r="CE54" s="18">
        <f t="shared" si="99"/>
        <v>4.422461943167236E-13</v>
      </c>
      <c r="CF54" s="18">
        <f t="shared" si="155"/>
        <v>3.7128320866451465E-13</v>
      </c>
      <c r="CG54" s="18">
        <f t="shared" si="184"/>
        <v>0.00012141448610499109</v>
      </c>
      <c r="CH54" s="18">
        <f t="shared" si="156"/>
        <v>0.0008964358175636315</v>
      </c>
      <c r="CI54" s="18">
        <f t="shared" si="100"/>
        <v>5.369509441485303E-17</v>
      </c>
      <c r="CJ54" s="18">
        <f t="shared" si="157"/>
        <v>3.328315667068226E-16</v>
      </c>
      <c r="CK54" s="18">
        <f t="shared" si="158"/>
        <v>3.865266611216756E-16</v>
      </c>
      <c r="CL54" s="19">
        <f t="shared" si="136"/>
        <v>0.13891692298542435</v>
      </c>
      <c r="CM54" s="19">
        <f t="shared" si="101"/>
        <v>0.8610830770145756</v>
      </c>
      <c r="CN54" s="19">
        <f t="shared" si="26"/>
        <v>0</v>
      </c>
      <c r="CO54" s="19">
        <f t="shared" si="27"/>
        <v>0</v>
      </c>
      <c r="CP54" s="19">
        <f t="shared" si="28"/>
        <v>0.13891692298542435</v>
      </c>
      <c r="CQ54" s="19">
        <f t="shared" si="29"/>
        <v>0</v>
      </c>
      <c r="CR54" s="19">
        <f t="shared" si="30"/>
        <v>0</v>
      </c>
      <c r="CS54" s="19">
        <f t="shared" si="31"/>
        <v>0.8610830770145756</v>
      </c>
      <c r="CT54" s="19">
        <f t="shared" si="102"/>
        <v>0.13610336439883075</v>
      </c>
      <c r="CU54" s="19">
        <f t="shared" si="103"/>
        <v>0.0028135585865936012</v>
      </c>
      <c r="CV54" s="19">
        <f t="shared" si="104"/>
        <v>0.20398706342810094</v>
      </c>
      <c r="CW54" s="19">
        <f t="shared" si="105"/>
        <v>0.6570960135864747</v>
      </c>
      <c r="CX54" s="23"/>
      <c r="CY54" s="18">
        <f t="shared" si="106"/>
        <v>4.996067307950972E-13</v>
      </c>
      <c r="CZ54" s="18">
        <f t="shared" si="159"/>
        <v>3.711843296571253E-13</v>
      </c>
      <c r="DA54" s="18">
        <f t="shared" si="185"/>
        <v>0.0001278092909419041</v>
      </c>
      <c r="DB54" s="18">
        <f t="shared" si="160"/>
        <v>0.0009596739582360547</v>
      </c>
      <c r="DC54" s="18">
        <f t="shared" si="107"/>
        <v>6.385438201272414E-17</v>
      </c>
      <c r="DD54" s="18">
        <f t="shared" si="161"/>
        <v>3.5621593487725003E-16</v>
      </c>
      <c r="DE54" s="18">
        <f t="shared" si="162"/>
        <v>4.2007031688997414E-16</v>
      </c>
      <c r="DF54" s="19">
        <f t="shared" si="137"/>
        <v>0.1520087933979135</v>
      </c>
      <c r="DG54" s="19">
        <f t="shared" si="108"/>
        <v>0.8479912066020866</v>
      </c>
      <c r="DH54" s="19">
        <f t="shared" si="32"/>
        <v>0</v>
      </c>
      <c r="DI54" s="19">
        <f t="shared" si="33"/>
        <v>0</v>
      </c>
      <c r="DJ54" s="19">
        <f t="shared" si="34"/>
        <v>0.1520087933979135</v>
      </c>
      <c r="DK54" s="19">
        <f t="shared" si="35"/>
        <v>0</v>
      </c>
      <c r="DL54" s="19">
        <f t="shared" si="36"/>
        <v>0</v>
      </c>
      <c r="DM54" s="19">
        <f t="shared" si="37"/>
        <v>0.8479912066020866</v>
      </c>
      <c r="DN54" s="19">
        <f t="shared" si="109"/>
        <v>0.14901600187486397</v>
      </c>
      <c r="DO54" s="19">
        <f t="shared" si="110"/>
        <v>0.002992791523049558</v>
      </c>
      <c r="DP54" s="19">
        <f t="shared" si="111"/>
        <v>0.19762650802012105</v>
      </c>
      <c r="DQ54" s="19">
        <f t="shared" si="112"/>
        <v>0.6503646985819656</v>
      </c>
      <c r="DR54" s="23"/>
      <c r="DS54" s="18">
        <f t="shared" si="113"/>
        <v>5.285625474044286E-13</v>
      </c>
      <c r="DT54" s="18">
        <f t="shared" si="163"/>
        <v>3.698546332885286E-13</v>
      </c>
      <c r="DU54" s="18">
        <f t="shared" si="186"/>
        <v>0.00013147502961893462</v>
      </c>
      <c r="DV54" s="18">
        <f t="shared" si="164"/>
        <v>0.0009939437952426174</v>
      </c>
      <c r="DW54" s="18">
        <f t="shared" si="114"/>
        <v>6.949277657545678E-17</v>
      </c>
      <c r="DX54" s="18">
        <f t="shared" si="165"/>
        <v>3.6761471789886657E-16</v>
      </c>
      <c r="DY54" s="18">
        <f t="shared" si="166"/>
        <v>4.371074944743234E-16</v>
      </c>
      <c r="DZ54" s="19">
        <f t="shared" si="138"/>
        <v>0.15898326488094322</v>
      </c>
      <c r="EA54" s="19">
        <f t="shared" si="115"/>
        <v>0.8410167351190567</v>
      </c>
      <c r="EB54" s="19">
        <f t="shared" si="38"/>
        <v>0</v>
      </c>
      <c r="EC54" s="19">
        <f t="shared" si="39"/>
        <v>0</v>
      </c>
      <c r="ED54" s="19">
        <f t="shared" si="40"/>
        <v>0.15898326488094322</v>
      </c>
      <c r="EE54" s="19">
        <f t="shared" si="41"/>
        <v>0</v>
      </c>
      <c r="EF54" s="19">
        <f t="shared" si="42"/>
        <v>0</v>
      </c>
      <c r="EG54" s="19">
        <f t="shared" si="43"/>
        <v>0.8410167351190567</v>
      </c>
      <c r="EH54" s="19">
        <f t="shared" si="116"/>
        <v>0.15588841155772554</v>
      </c>
      <c r="EI54" s="19">
        <f t="shared" si="117"/>
        <v>0.0030948533232176717</v>
      </c>
      <c r="EJ54" s="19">
        <f t="shared" si="118"/>
        <v>0.19463397743134903</v>
      </c>
      <c r="EK54" s="19">
        <f t="shared" si="119"/>
        <v>0.6463827576877077</v>
      </c>
      <c r="EL54" s="23"/>
      <c r="EM54" s="18">
        <f t="shared" si="120"/>
        <v>5.421618811403665E-13</v>
      </c>
      <c r="EN54" s="18">
        <f t="shared" si="167"/>
        <v>3.6895936431647955E-13</v>
      </c>
      <c r="EO54" s="18">
        <f t="shared" si="187"/>
        <v>0.00013332858960895633</v>
      </c>
      <c r="EP54" s="18">
        <f t="shared" si="168"/>
        <v>0.0010106909594881377</v>
      </c>
      <c r="EQ54" s="18">
        <f t="shared" si="121"/>
        <v>7.228567895218368E-17</v>
      </c>
      <c r="ER54" s="18">
        <f t="shared" si="169"/>
        <v>3.7290389393315604E-16</v>
      </c>
      <c r="ES54" s="18">
        <f t="shared" si="170"/>
        <v>4.451895728853397E-16</v>
      </c>
      <c r="ET54" s="19">
        <f t="shared" si="139"/>
        <v>0.16237055707232642</v>
      </c>
      <c r="EU54" s="19">
        <f t="shared" si="122"/>
        <v>0.8376294429276735</v>
      </c>
      <c r="EV54" s="19">
        <f t="shared" si="44"/>
        <v>0</v>
      </c>
      <c r="EW54" s="19">
        <f t="shared" si="45"/>
        <v>0</v>
      </c>
      <c r="EX54" s="19">
        <f t="shared" si="46"/>
        <v>0.16237055707232642</v>
      </c>
      <c r="EY54" s="19">
        <f t="shared" si="47"/>
        <v>0</v>
      </c>
      <c r="EZ54" s="19">
        <f t="shared" si="48"/>
        <v>0</v>
      </c>
      <c r="FA54" s="19">
        <f t="shared" si="49"/>
        <v>0.8376294429276735</v>
      </c>
      <c r="FB54" s="19">
        <f>EM53*EM$14*EO54*INDEX(EM$11:EM$13,$B54,1)/ES54</f>
        <v>0.1592240184320257</v>
      </c>
      <c r="FC54" s="19">
        <f>EN53*EN$14*EO54*INDEX(EM$11:EM$13,$B54,1)/ES54</f>
        <v>0.0031465386403007585</v>
      </c>
      <c r="FD54" s="19">
        <f>EM53*EM$15*EP54*INDEX(EN$11:EN$13,$B54,1)/ES54</f>
        <v>0.19328628236466266</v>
      </c>
      <c r="FE54" s="19">
        <f>EN53*EN$15*EP54*INDEX(EN$11:EN$13,$B54,1)/ES54</f>
        <v>0.6443431605630109</v>
      </c>
      <c r="FF54" s="23"/>
      <c r="FG54" s="18">
        <f t="shared" si="123"/>
        <v>5.483716029569592E-13</v>
      </c>
      <c r="FH54" s="18">
        <f t="shared" si="171"/>
        <v>3.6850081742349943E-13</v>
      </c>
      <c r="FI54" s="18">
        <f t="shared" si="188"/>
        <v>0.00013420985991328084</v>
      </c>
      <c r="FJ54" s="18">
        <f t="shared" si="172"/>
        <v>0.0010184812784302614</v>
      </c>
      <c r="FK54" s="18">
        <f t="shared" si="124"/>
        <v>7.359687601327476E-17</v>
      </c>
      <c r="FL54" s="18">
        <f t="shared" si="173"/>
        <v>3.75311183632082E-16</v>
      </c>
      <c r="FM54" s="18">
        <f t="shared" si="174"/>
        <v>4.489080596453568E-16</v>
      </c>
      <c r="FN54" s="19">
        <f t="shared" si="140"/>
        <v>0.16394643498140185</v>
      </c>
      <c r="FO54" s="19">
        <f t="shared" si="125"/>
        <v>0.8360535650185981</v>
      </c>
      <c r="FP54" s="19">
        <f t="shared" si="50"/>
        <v>0</v>
      </c>
      <c r="FQ54" s="19">
        <f t="shared" si="51"/>
        <v>0</v>
      </c>
      <c r="FR54" s="19">
        <f t="shared" si="52"/>
        <v>0.16394643498140185</v>
      </c>
      <c r="FS54" s="19">
        <f t="shared" si="53"/>
        <v>0</v>
      </c>
      <c r="FT54" s="19">
        <f t="shared" si="54"/>
        <v>0</v>
      </c>
      <c r="FU54" s="19">
        <f t="shared" si="55"/>
        <v>0.8360535650185981</v>
      </c>
      <c r="FV54" s="19">
        <f>FG53*FG$14*FI54*INDEX(FG$11:FG$13,$B54,1)/FM54</f>
        <v>0.16077517819856502</v>
      </c>
      <c r="FW54" s="19">
        <f>FH53*FH$14*FI54*INDEX(FG$11:FG$13,$B54,1)/FM54</f>
        <v>0.00317125678283683</v>
      </c>
      <c r="FX54" s="19">
        <f>FG53*FG$15*FJ54*INDEX(FH$11:FH$13,$B54,1)/FM54</f>
        <v>0.1926868292964348</v>
      </c>
      <c r="FY54" s="19">
        <f>FH53*FH$15*FJ54*INDEX(FH$11:FH$13,$B54,1)/FM54</f>
        <v>0.6433667357221633</v>
      </c>
      <c r="FZ54" s="23"/>
      <c r="GA54" s="18">
        <f t="shared" si="126"/>
        <v>5.511760963861313E-13</v>
      </c>
      <c r="GB54" s="18">
        <f t="shared" si="175"/>
        <v>3.68285572843255E-13</v>
      </c>
      <c r="GC54" s="18">
        <f t="shared" si="189"/>
        <v>0.00013461677423284542</v>
      </c>
      <c r="GD54" s="18">
        <f t="shared" si="176"/>
        <v>0.0010220283458963562</v>
      </c>
      <c r="GE54" s="18">
        <f t="shared" si="127"/>
        <v>7.419754812975288E-17</v>
      </c>
      <c r="GF54" s="18">
        <f t="shared" si="177"/>
        <v>3.763982948304839E-16</v>
      </c>
      <c r="GG54" s="18">
        <f t="shared" si="178"/>
        <v>4.505958429602368E-16</v>
      </c>
      <c r="GH54" s="19">
        <f t="shared" si="141"/>
        <v>0.16466540756857473</v>
      </c>
      <c r="GI54" s="19">
        <f t="shared" si="128"/>
        <v>0.8353345924314254</v>
      </c>
      <c r="GJ54" s="19">
        <f t="shared" si="56"/>
        <v>0</v>
      </c>
      <c r="GK54" s="19">
        <f t="shared" si="57"/>
        <v>0</v>
      </c>
      <c r="GL54" s="19">
        <f t="shared" si="58"/>
        <v>0.16466540756857473</v>
      </c>
      <c r="GM54" s="19">
        <f t="shared" si="59"/>
        <v>0</v>
      </c>
      <c r="GN54" s="19">
        <f t="shared" si="60"/>
        <v>0</v>
      </c>
      <c r="GO54" s="19">
        <f t="shared" si="61"/>
        <v>0.8353345924314254</v>
      </c>
      <c r="GP54" s="19">
        <f>GA53*GA$14*GC54*INDEX(GA$11:GA$13,$B54,1)/GG54</f>
        <v>0.16148266522860916</v>
      </c>
      <c r="GQ54" s="19">
        <f>GB53*GB$14*GC54*INDEX(GA$11:GA$13,$B54,1)/GG54</f>
        <v>0.0031827423399655936</v>
      </c>
      <c r="GR54" s="19">
        <f>GA53*GA$15*GD54*INDEX(GB$11:GB$13,$B54,1)/GG54</f>
        <v>0.19242016399089956</v>
      </c>
      <c r="GS54" s="19">
        <f>GB53*GB$15*GD54*INDEX(GB$11:GB$13,$B54,1)/GG54</f>
        <v>0.6429144284405257</v>
      </c>
      <c r="GT54" s="23"/>
      <c r="GU54" s="18">
        <f>(GU53*GU$14+GV53*GV$14)*INDEX(GU$11:GU$13,$B54,1)</f>
        <v>5.524373167769971E-13</v>
      </c>
      <c r="GV54" s="18">
        <f>(GU53*GU$15+GV53*GV$15)*INDEX(GV$11:GV$13,$B54,1)</f>
        <v>3.681876424995932E-13</v>
      </c>
      <c r="GW54" s="18">
        <f>GU$14*GW55*INDEX(GU$11:GU$13,$B55,1)+GU$15*GX55*INDEX(GV$11:GV$13,$B55,1)</f>
        <v>0.00013480204153175303</v>
      </c>
      <c r="GX54" s="18">
        <f>GV$14*GW55*INDEX(GU$11:GU$13,$B55,1)+GV$15*GX55*INDEX(GV$11:GV$13,$B55,1)</f>
        <v>0.001023629151716205</v>
      </c>
      <c r="GY54" s="18">
        <f t="shared" si="129"/>
        <v>7.446967811986296E-17</v>
      </c>
      <c r="GZ54" s="18">
        <f t="shared" si="179"/>
        <v>3.768876041642479E-16</v>
      </c>
      <c r="HA54" s="18">
        <f t="shared" si="180"/>
        <v>4.513572822841109E-16</v>
      </c>
      <c r="HB54" s="19">
        <f t="shared" si="142"/>
        <v>0.16499053198611596</v>
      </c>
      <c r="HC54" s="19">
        <f t="shared" si="130"/>
        <v>0.8350094680138841</v>
      </c>
      <c r="HD54" s="19">
        <f t="shared" si="62"/>
        <v>0</v>
      </c>
      <c r="HE54" s="19">
        <f t="shared" si="63"/>
        <v>0</v>
      </c>
      <c r="HF54" s="19">
        <f t="shared" si="64"/>
        <v>0.16499053198611596</v>
      </c>
      <c r="HG54" s="19">
        <f t="shared" si="65"/>
        <v>0</v>
      </c>
      <c r="HH54" s="19">
        <f t="shared" si="66"/>
        <v>0</v>
      </c>
      <c r="HI54" s="19">
        <f t="shared" si="67"/>
        <v>0.8350094680138841</v>
      </c>
      <c r="HJ54" s="19">
        <f>GU53*GU$14*GW54*INDEX(GU$11:GU$13,$B54,1)/HA54</f>
        <v>0.16180253324160532</v>
      </c>
      <c r="HK54" s="19">
        <f>GV53*GV$14*GW54*INDEX(GU$11:GU$13,$B54,1)/HA54</f>
        <v>0.003187998744510677</v>
      </c>
      <c r="HL54" s="19">
        <f>GU53*GU$15*GX54*INDEX(GV$11:GV$13,$B54,1)/HA54</f>
        <v>0.19230118950952785</v>
      </c>
      <c r="HM54" s="19">
        <f>GV53*GV$15*GX54*INDEX(GV$11:GV$13,$B54,1)/HA54</f>
        <v>0.6427082785043564</v>
      </c>
      <c r="HN54" s="26"/>
      <c r="HO54" s="13" t="s">
        <v>16</v>
      </c>
      <c r="HP54" s="13" t="s">
        <v>17</v>
      </c>
      <c r="HQ54" s="13" t="s">
        <v>6</v>
      </c>
      <c r="HR54" s="2"/>
      <c r="HS54" s="2"/>
      <c r="HT54" s="2"/>
      <c r="HU54" s="2"/>
      <c r="HV54" s="2"/>
      <c r="HW54" s="2"/>
    </row>
    <row r="55" spans="1:231" ht="13.5" thickTop="1">
      <c r="A55">
        <v>29</v>
      </c>
      <c r="B55" s="22">
        <v>3</v>
      </c>
      <c r="C55" s="18">
        <f t="shared" si="68"/>
        <v>2.5639565548372396E-16</v>
      </c>
      <c r="D55" s="18">
        <f t="shared" si="131"/>
        <v>2.8942522303738546E-15</v>
      </c>
      <c r="E55" s="18">
        <f t="shared" si="132"/>
        <v>0.00011469600000000006</v>
      </c>
      <c r="F55" s="18">
        <f t="shared" si="1"/>
        <v>0.0003052080000000001</v>
      </c>
      <c r="G55" s="18">
        <f t="shared" si="69"/>
        <v>2.940755610136122E-20</v>
      </c>
      <c r="H55" s="18">
        <f t="shared" si="70"/>
        <v>8.833489347279438E-19</v>
      </c>
      <c r="I55" s="18">
        <f t="shared" si="71"/>
        <v>9.12756490829305E-19</v>
      </c>
      <c r="J55" s="19">
        <f t="shared" si="72"/>
        <v>0.03221840260444747</v>
      </c>
      <c r="K55" s="19">
        <f t="shared" si="73"/>
        <v>0.9677815973955525</v>
      </c>
      <c r="L55" s="19">
        <f t="shared" si="2"/>
        <v>0</v>
      </c>
      <c r="M55" s="19">
        <f t="shared" si="3"/>
        <v>0</v>
      </c>
      <c r="N55" s="19">
        <f t="shared" si="4"/>
        <v>0.03221840260444747</v>
      </c>
      <c r="O55" s="19">
        <f t="shared" si="5"/>
        <v>0</v>
      </c>
      <c r="P55" s="19">
        <f t="shared" si="6"/>
        <v>0</v>
      </c>
      <c r="Q55" s="19">
        <f t="shared" si="7"/>
        <v>0.9677815973955525</v>
      </c>
      <c r="R55" s="19">
        <f t="shared" si="74"/>
        <v>0.026132279729273605</v>
      </c>
      <c r="S55" s="19">
        <f t="shared" si="75"/>
        <v>0.006086122875173868</v>
      </c>
      <c r="T55" s="19">
        <f t="shared" si="76"/>
        <v>0.0608461343696434</v>
      </c>
      <c r="U55" s="19">
        <f t="shared" si="77"/>
        <v>0.9069354630259089</v>
      </c>
      <c r="V55" s="23"/>
      <c r="W55" s="18">
        <f t="shared" si="78"/>
        <v>1.344995310725908E-14</v>
      </c>
      <c r="X55" s="18">
        <f t="shared" si="143"/>
        <v>1.083981623396368E-13</v>
      </c>
      <c r="Y55" s="18">
        <f t="shared" si="181"/>
        <v>0.0002170732820686344</v>
      </c>
      <c r="Z55" s="18">
        <f t="shared" si="144"/>
        <v>0.0009916645158910486</v>
      </c>
      <c r="AA55" s="18">
        <f t="shared" si="79"/>
        <v>2.919625464661956E-18</v>
      </c>
      <c r="AB55" s="18">
        <f t="shared" si="145"/>
        <v>1.0749461118001522E-16</v>
      </c>
      <c r="AC55" s="18">
        <f t="shared" si="146"/>
        <v>1.1041423664467717E-16</v>
      </c>
      <c r="AD55" s="19">
        <f t="shared" si="133"/>
        <v>0.026442472939948586</v>
      </c>
      <c r="AE55" s="19">
        <f t="shared" si="80"/>
        <v>0.9735575270600515</v>
      </c>
      <c r="AF55" s="19">
        <f t="shared" si="8"/>
        <v>0</v>
      </c>
      <c r="AG55" s="19">
        <f t="shared" si="9"/>
        <v>0</v>
      </c>
      <c r="AH55" s="19">
        <f t="shared" si="10"/>
        <v>0.026442472939948586</v>
      </c>
      <c r="AI55" s="19">
        <f t="shared" si="11"/>
        <v>0</v>
      </c>
      <c r="AJ55" s="19">
        <f t="shared" si="12"/>
        <v>0</v>
      </c>
      <c r="AK55" s="19">
        <f t="shared" si="13"/>
        <v>0.9735575270600515</v>
      </c>
      <c r="AL55" s="19">
        <f t="shared" si="81"/>
        <v>0.022118476773873633</v>
      </c>
      <c r="AM55" s="19">
        <f t="shared" si="82"/>
        <v>0.004323996166074953</v>
      </c>
      <c r="AN55" s="19">
        <f t="shared" si="83"/>
        <v>0.062037540661033</v>
      </c>
      <c r="AO55" s="19">
        <f t="shared" si="84"/>
        <v>0.9115199863990185</v>
      </c>
      <c r="AP55" s="23"/>
      <c r="AQ55" s="18">
        <f t="shared" si="85"/>
        <v>3.0852335670148804E-14</v>
      </c>
      <c r="AR55" s="18">
        <f t="shared" si="147"/>
        <v>1.5374014361269589E-13</v>
      </c>
      <c r="AS55" s="18">
        <f t="shared" si="182"/>
        <v>0.0002504273775914307</v>
      </c>
      <c r="AT55" s="18">
        <f t="shared" si="148"/>
        <v>0.0015236810491708725</v>
      </c>
      <c r="AU55" s="18">
        <f t="shared" si="86"/>
        <v>7.72626951444592E-18</v>
      </c>
      <c r="AV55" s="18">
        <f t="shared" si="149"/>
        <v>2.342509433194731E-16</v>
      </c>
      <c r="AW55" s="18">
        <f t="shared" si="150"/>
        <v>2.41977212833919E-16</v>
      </c>
      <c r="AX55" s="19">
        <f t="shared" si="134"/>
        <v>0.03192974009395192</v>
      </c>
      <c r="AY55" s="19">
        <f t="shared" si="87"/>
        <v>0.9680702599060481</v>
      </c>
      <c r="AZ55" s="19">
        <f t="shared" si="14"/>
        <v>0</v>
      </c>
      <c r="BA55" s="19">
        <f t="shared" si="15"/>
        <v>0</v>
      </c>
      <c r="BB55" s="19">
        <f t="shared" si="16"/>
        <v>0.03192974009395192</v>
      </c>
      <c r="BC55" s="19">
        <f t="shared" si="17"/>
        <v>0</v>
      </c>
      <c r="BD55" s="19">
        <f t="shared" si="18"/>
        <v>0</v>
      </c>
      <c r="BE55" s="19">
        <f t="shared" si="19"/>
        <v>0.9680702599060481</v>
      </c>
      <c r="BF55" s="19">
        <f t="shared" si="88"/>
        <v>0.028470908096809765</v>
      </c>
      <c r="BG55" s="19">
        <f t="shared" si="89"/>
        <v>0.0034588319971421565</v>
      </c>
      <c r="BH55" s="19">
        <f t="shared" si="90"/>
        <v>0.06768887986767974</v>
      </c>
      <c r="BI55" s="19">
        <f t="shared" si="91"/>
        <v>0.9003813800383684</v>
      </c>
      <c r="BJ55" s="23"/>
      <c r="BK55" s="18">
        <f t="shared" si="92"/>
        <v>5.58233567571993E-14</v>
      </c>
      <c r="BL55" s="18">
        <f t="shared" si="151"/>
        <v>1.6695771283391414E-13</v>
      </c>
      <c r="BM55" s="18">
        <f t="shared" si="183"/>
        <v>0.00025999268654571976</v>
      </c>
      <c r="BN55" s="18">
        <f t="shared" si="152"/>
        <v>0.0018823816764526953</v>
      </c>
      <c r="BO55" s="18">
        <f t="shared" si="93"/>
        <v>1.4513664495304404E-17</v>
      </c>
      <c r="BP55" s="18">
        <f t="shared" si="153"/>
        <v>3.1427813938101096E-16</v>
      </c>
      <c r="BQ55" s="18">
        <f t="shared" si="154"/>
        <v>3.2879180387631535E-16</v>
      </c>
      <c r="BR55" s="19">
        <f t="shared" si="135"/>
        <v>0.044142415729937545</v>
      </c>
      <c r="BS55" s="19">
        <f t="shared" si="94"/>
        <v>0.9558575842700625</v>
      </c>
      <c r="BT55" s="19">
        <f t="shared" si="20"/>
        <v>0</v>
      </c>
      <c r="BU55" s="19">
        <f t="shared" si="21"/>
        <v>0</v>
      </c>
      <c r="BV55" s="19">
        <f t="shared" si="22"/>
        <v>0.044142415729937545</v>
      </c>
      <c r="BW55" s="19">
        <f t="shared" si="23"/>
        <v>0</v>
      </c>
      <c r="BX55" s="19">
        <f t="shared" si="24"/>
        <v>0</v>
      </c>
      <c r="BY55" s="19">
        <f t="shared" si="25"/>
        <v>0.9558575842700625</v>
      </c>
      <c r="BZ55" s="19">
        <f t="shared" si="95"/>
        <v>0.040819775181278266</v>
      </c>
      <c r="CA55" s="19">
        <f t="shared" si="96"/>
        <v>0.0033226405486592872</v>
      </c>
      <c r="CB55" s="19">
        <f t="shared" si="97"/>
        <v>0.07770468556702013</v>
      </c>
      <c r="CC55" s="19">
        <f t="shared" si="98"/>
        <v>0.8781528987030425</v>
      </c>
      <c r="CD55" s="23"/>
      <c r="CE55" s="18">
        <f t="shared" si="99"/>
        <v>8.081621617345566E-14</v>
      </c>
      <c r="CF55" s="18">
        <f t="shared" si="155"/>
        <v>1.6918733471265487E-13</v>
      </c>
      <c r="CG55" s="18">
        <f t="shared" si="184"/>
        <v>0.0002692800703415043</v>
      </c>
      <c r="CH55" s="18">
        <f t="shared" si="156"/>
        <v>0.002155979733147659</v>
      </c>
      <c r="CI55" s="18">
        <f t="shared" si="100"/>
        <v>2.176219637592236E-17</v>
      </c>
      <c r="CJ55" s="18">
        <f t="shared" si="157"/>
        <v>3.647644647457533E-16</v>
      </c>
      <c r="CK55" s="18">
        <f t="shared" si="158"/>
        <v>3.8652666112167565E-16</v>
      </c>
      <c r="CL55" s="19">
        <f t="shared" si="136"/>
        <v>0.05630192833987145</v>
      </c>
      <c r="CM55" s="19">
        <f t="shared" si="101"/>
        <v>0.9436980716601285</v>
      </c>
      <c r="CN55" s="19">
        <f t="shared" si="26"/>
        <v>0</v>
      </c>
      <c r="CO55" s="19">
        <f t="shared" si="27"/>
        <v>0</v>
      </c>
      <c r="CP55" s="19">
        <f t="shared" si="28"/>
        <v>0.05630192833987145</v>
      </c>
      <c r="CQ55" s="19">
        <f t="shared" si="29"/>
        <v>0</v>
      </c>
      <c r="CR55" s="19">
        <f t="shared" si="30"/>
        <v>0</v>
      </c>
      <c r="CS55" s="19">
        <f t="shared" si="31"/>
        <v>0.9436980716601285</v>
      </c>
      <c r="CT55" s="19">
        <f t="shared" si="102"/>
        <v>0.05291528884078641</v>
      </c>
      <c r="CU55" s="19">
        <f t="shared" si="103"/>
        <v>0.003386639499085046</v>
      </c>
      <c r="CV55" s="19">
        <f t="shared" si="104"/>
        <v>0.08600163414463795</v>
      </c>
      <c r="CW55" s="19">
        <f t="shared" si="105"/>
        <v>0.8576964375154906</v>
      </c>
      <c r="CX55" s="23"/>
      <c r="CY55" s="18">
        <f t="shared" si="106"/>
        <v>9.769532182065712E-14</v>
      </c>
      <c r="CZ55" s="18">
        <f t="shared" si="159"/>
        <v>1.679826198908769E-13</v>
      </c>
      <c r="DA55" s="18">
        <f t="shared" si="185"/>
        <v>0.000277472624510582</v>
      </c>
      <c r="DB55" s="18">
        <f t="shared" si="160"/>
        <v>0.00233930474353396</v>
      </c>
      <c r="DC55" s="18">
        <f t="shared" si="107"/>
        <v>2.710777734798366E-17</v>
      </c>
      <c r="DD55" s="18">
        <f t="shared" si="161"/>
        <v>3.929625395419905E-16</v>
      </c>
      <c r="DE55" s="18">
        <f t="shared" si="162"/>
        <v>4.2007031688997414E-16</v>
      </c>
      <c r="DF55" s="19">
        <f t="shared" si="137"/>
        <v>0.06453152307613251</v>
      </c>
      <c r="DG55" s="19">
        <f t="shared" si="108"/>
        <v>0.9354684769238675</v>
      </c>
      <c r="DH55" s="19">
        <f t="shared" si="32"/>
        <v>0</v>
      </c>
      <c r="DI55" s="19">
        <f t="shared" si="33"/>
        <v>0</v>
      </c>
      <c r="DJ55" s="19">
        <f t="shared" si="34"/>
        <v>0.06453152307613251</v>
      </c>
      <c r="DK55" s="19">
        <f t="shared" si="35"/>
        <v>0</v>
      </c>
      <c r="DL55" s="19">
        <f t="shared" si="36"/>
        <v>0</v>
      </c>
      <c r="DM55" s="19">
        <f t="shared" si="37"/>
        <v>0.9354684769238675</v>
      </c>
      <c r="DN55" s="19">
        <f t="shared" si="109"/>
        <v>0.06107030307482079</v>
      </c>
      <c r="DO55" s="19">
        <f t="shared" si="110"/>
        <v>0.0034612200013117303</v>
      </c>
      <c r="DP55" s="19">
        <f t="shared" si="111"/>
        <v>0.09093849032309272</v>
      </c>
      <c r="DQ55" s="19">
        <f t="shared" si="112"/>
        <v>0.8445299866007749</v>
      </c>
      <c r="DR55" s="23"/>
      <c r="DS55" s="18">
        <f t="shared" si="113"/>
        <v>1.0676912090701593E-13</v>
      </c>
      <c r="DT55" s="18">
        <f t="shared" si="163"/>
        <v>1.6671353308337565E-13</v>
      </c>
      <c r="DU55" s="18">
        <f t="shared" si="186"/>
        <v>0.0002826118090462965</v>
      </c>
      <c r="DV55" s="18">
        <f t="shared" si="164"/>
        <v>0.00244091329922806</v>
      </c>
      <c r="DW55" s="18">
        <f t="shared" si="114"/>
        <v>3.0174214409814525E-17</v>
      </c>
      <c r="DX55" s="18">
        <f t="shared" si="165"/>
        <v>4.069332800645088E-16</v>
      </c>
      <c r="DY55" s="18">
        <f t="shared" si="166"/>
        <v>4.3710749447432333E-16</v>
      </c>
      <c r="DZ55" s="19">
        <f t="shared" si="138"/>
        <v>0.06903156498403856</v>
      </c>
      <c r="EA55" s="19">
        <f t="shared" si="115"/>
        <v>0.9309684350159614</v>
      </c>
      <c r="EB55" s="19">
        <f t="shared" si="38"/>
        <v>0</v>
      </c>
      <c r="EC55" s="19">
        <f t="shared" si="39"/>
        <v>0</v>
      </c>
      <c r="ED55" s="19">
        <f t="shared" si="40"/>
        <v>0.06903156498403856</v>
      </c>
      <c r="EE55" s="19">
        <f t="shared" si="41"/>
        <v>0</v>
      </c>
      <c r="EF55" s="19">
        <f t="shared" si="42"/>
        <v>0</v>
      </c>
      <c r="EG55" s="19">
        <f t="shared" si="43"/>
        <v>0.9309684350159614</v>
      </c>
      <c r="EH55" s="19">
        <f t="shared" si="116"/>
        <v>0.06552166155678862</v>
      </c>
      <c r="EI55" s="19">
        <f t="shared" si="117"/>
        <v>0.0035099034272499377</v>
      </c>
      <c r="EJ55" s="19">
        <f t="shared" si="118"/>
        <v>0.09346160332415461</v>
      </c>
      <c r="EK55" s="19">
        <f t="shared" si="119"/>
        <v>0.837506831691807</v>
      </c>
      <c r="EL55" s="23"/>
      <c r="EM55" s="18">
        <f t="shared" si="120"/>
        <v>1.1116009783700871E-13</v>
      </c>
      <c r="EN55" s="18">
        <f t="shared" si="167"/>
        <v>1.659782795283874E-13</v>
      </c>
      <c r="EO55" s="18">
        <f t="shared" si="187"/>
        <v>0.000285323254678496</v>
      </c>
      <c r="EP55" s="18">
        <f t="shared" si="168"/>
        <v>0.0024911272315567513</v>
      </c>
      <c r="EQ55" s="18">
        <f t="shared" si="121"/>
        <v>3.171656090523537E-17</v>
      </c>
      <c r="ER55" s="18">
        <f t="shared" si="169"/>
        <v>4.134730119801043E-16</v>
      </c>
      <c r="ES55" s="18">
        <f t="shared" si="170"/>
        <v>4.451895728853397E-16</v>
      </c>
      <c r="ET55" s="19">
        <f t="shared" si="139"/>
        <v>0.0712428206700252</v>
      </c>
      <c r="EU55" s="19">
        <f t="shared" si="122"/>
        <v>0.9287571793299747</v>
      </c>
      <c r="EV55" s="19">
        <f t="shared" si="44"/>
        <v>0</v>
      </c>
      <c r="EW55" s="19">
        <f t="shared" si="45"/>
        <v>0</v>
      </c>
      <c r="EX55" s="19">
        <f t="shared" si="46"/>
        <v>0.0712428206700252</v>
      </c>
      <c r="EY55" s="19">
        <f t="shared" si="47"/>
        <v>0</v>
      </c>
      <c r="EZ55" s="19">
        <f t="shared" si="48"/>
        <v>0</v>
      </c>
      <c r="FA55" s="19">
        <f t="shared" si="49"/>
        <v>0.9287571793299747</v>
      </c>
      <c r="FB55" s="19">
        <f>EM54*EM$14*EO55*INDEX(EM$11:EM$13,$B55,1)/ES55</f>
        <v>0.06770637753763102</v>
      </c>
      <c r="FC55" s="19">
        <f>EN54*EN$14*EO55*INDEX(EM$11:EM$13,$B55,1)/ES55</f>
        <v>0.003536443132394153</v>
      </c>
      <c r="FD55" s="19">
        <f>EM54*EM$15*EP55*INDEX(EN$11:EN$13,$B55,1)/ES55</f>
        <v>0.09466417953469539</v>
      </c>
      <c r="FE55" s="19">
        <f>EN54*EN$15*EP55*INDEX(EN$11:EN$13,$B55,1)/ES55</f>
        <v>0.8340929997952793</v>
      </c>
      <c r="FF55" s="23"/>
      <c r="FG55" s="18">
        <f t="shared" si="123"/>
        <v>1.1319268205780117E-13</v>
      </c>
      <c r="FH55" s="18">
        <f t="shared" si="171"/>
        <v>1.6561699006362205E-13</v>
      </c>
      <c r="FI55" s="18">
        <f t="shared" si="188"/>
        <v>0.0002866408055340248</v>
      </c>
      <c r="FJ55" s="18">
        <f t="shared" si="172"/>
        <v>0.002514611682773411</v>
      </c>
      <c r="FK55" s="18">
        <f t="shared" si="124"/>
        <v>3.244564156560488E-17</v>
      </c>
      <c r="FL55" s="18">
        <f t="shared" si="173"/>
        <v>4.1646241807975195E-16</v>
      </c>
      <c r="FM55" s="18">
        <f t="shared" si="174"/>
        <v>4.489080596453568E-16</v>
      </c>
      <c r="FN55" s="19">
        <f t="shared" si="140"/>
        <v>0.0722768078417602</v>
      </c>
      <c r="FO55" s="19">
        <f t="shared" si="125"/>
        <v>0.9277231921582398</v>
      </c>
      <c r="FP55" s="19">
        <f t="shared" si="50"/>
        <v>0</v>
      </c>
      <c r="FQ55" s="19">
        <f t="shared" si="51"/>
        <v>0</v>
      </c>
      <c r="FR55" s="19">
        <f t="shared" si="52"/>
        <v>0.0722768078417602</v>
      </c>
      <c r="FS55" s="19">
        <f t="shared" si="53"/>
        <v>0</v>
      </c>
      <c r="FT55" s="19">
        <f t="shared" si="54"/>
        <v>0</v>
      </c>
      <c r="FU55" s="19">
        <f t="shared" si="55"/>
        <v>0.9277231921582398</v>
      </c>
      <c r="FV55" s="19">
        <f>FG54*FG$14*FI55*INDEX(FG$11:FG$13,$B55,1)/FM55</f>
        <v>0.0687270823809687</v>
      </c>
      <c r="FW55" s="19">
        <f>FH54*FH$14*FI55*INDEX(FG$11:FG$13,$B55,1)/FM55</f>
        <v>0.003549725460791504</v>
      </c>
      <c r="FX55" s="19">
        <f>FG54*FG$15*FJ55*INDEX(FH$11:FH$13,$B55,1)/FM55</f>
        <v>0.09521935260043315</v>
      </c>
      <c r="FY55" s="19">
        <f>FH54*FH$15*FJ55*INDEX(FH$11:FH$13,$B55,1)/FM55</f>
        <v>0.8325038395578066</v>
      </c>
      <c r="FZ55" s="23"/>
      <c r="GA55" s="18">
        <f t="shared" si="126"/>
        <v>1.1411645260102243E-13</v>
      </c>
      <c r="GB55" s="18">
        <f t="shared" si="175"/>
        <v>1.6544954460679862E-13</v>
      </c>
      <c r="GC55" s="18">
        <f t="shared" si="189"/>
        <v>0.0002872562690100382</v>
      </c>
      <c r="GD55" s="18">
        <f t="shared" si="176"/>
        <v>0.002525332889530585</v>
      </c>
      <c r="GE55" s="18">
        <f t="shared" si="127"/>
        <v>3.2780666406830574E-17</v>
      </c>
      <c r="GF55" s="18">
        <f t="shared" si="177"/>
        <v>4.178151765534062E-16</v>
      </c>
      <c r="GG55" s="18">
        <f t="shared" si="178"/>
        <v>4.505958429602368E-16</v>
      </c>
      <c r="GH55" s="19">
        <f t="shared" si="141"/>
        <v>0.0727495979356457</v>
      </c>
      <c r="GI55" s="19">
        <f t="shared" si="128"/>
        <v>0.9272504020643543</v>
      </c>
      <c r="GJ55" s="19">
        <f t="shared" si="56"/>
        <v>0</v>
      </c>
      <c r="GK55" s="19">
        <f t="shared" si="57"/>
        <v>0</v>
      </c>
      <c r="GL55" s="19">
        <f t="shared" si="58"/>
        <v>0.0727495979356457</v>
      </c>
      <c r="GM55" s="19">
        <f t="shared" si="59"/>
        <v>0</v>
      </c>
      <c r="GN55" s="19">
        <f t="shared" si="60"/>
        <v>0</v>
      </c>
      <c r="GO55" s="19">
        <f t="shared" si="61"/>
        <v>0.9272504020643543</v>
      </c>
      <c r="GP55" s="19">
        <f>GA54*GA$14*GC55*INDEX(GA$11:GA$13,$B55,1)/GG55</f>
        <v>0.06919352506555927</v>
      </c>
      <c r="GQ55" s="19">
        <f>GB54*GB$14*GC55*INDEX(GA$11:GA$13,$B55,1)/GG55</f>
        <v>0.0035560728700864256</v>
      </c>
      <c r="GR55" s="19">
        <f>GA54*GA$15*GD55*INDEX(GB$11:GB$13,$B55,1)/GG55</f>
        <v>0.09547188250301546</v>
      </c>
      <c r="GS55" s="19">
        <f>GB54*GB$15*GD55*INDEX(GB$11:GB$13,$B55,1)/GG55</f>
        <v>0.8317785195613386</v>
      </c>
      <c r="GT55" s="23"/>
      <c r="GU55" s="18">
        <f>(GU54*GU$14+GV54*GV$14)*INDEX(GU$11:GU$13,$B55,1)</f>
        <v>1.1453313135893148E-13</v>
      </c>
      <c r="GV55" s="18">
        <f>(GU54*GU$15+GV54*GV$15)*INDEX(GV$11:GV$13,$B55,1)</f>
        <v>1.6537359539819764E-13</v>
      </c>
      <c r="GW55" s="18">
        <f>GU$14*GW56*INDEX(GU$11:GU$13,$B56,1)+GU$15*GX56*INDEX(GV$11:GV$13,$B56,1)</f>
        <v>0.00028753825560755725</v>
      </c>
      <c r="GX55" s="18">
        <f>GV$14*GW56*INDEX(GU$11:GU$13,$B56,1)+GV$15*GX56*INDEX(GV$11:GV$13,$B56,1)</f>
        <v>0.002530177955412904</v>
      </c>
      <c r="GY55" s="18">
        <f t="shared" si="129"/>
        <v>3.293265680021837E-17</v>
      </c>
      <c r="GZ55" s="18">
        <f t="shared" si="179"/>
        <v>4.184246254838925E-16</v>
      </c>
      <c r="HA55" s="18">
        <f t="shared" si="180"/>
        <v>4.513572822841109E-16</v>
      </c>
      <c r="HB55" s="19">
        <f t="shared" si="142"/>
        <v>0.07296361018827788</v>
      </c>
      <c r="HC55" s="19">
        <f t="shared" si="130"/>
        <v>0.9270363898117222</v>
      </c>
      <c r="HD55" s="19">
        <f t="shared" si="62"/>
        <v>0</v>
      </c>
      <c r="HE55" s="19">
        <f t="shared" si="63"/>
        <v>0</v>
      </c>
      <c r="HF55" s="19">
        <f t="shared" si="64"/>
        <v>0.07296361018827788</v>
      </c>
      <c r="HG55" s="19">
        <f t="shared" si="65"/>
        <v>0</v>
      </c>
      <c r="HH55" s="19">
        <f t="shared" si="66"/>
        <v>0</v>
      </c>
      <c r="HI55" s="19">
        <f t="shared" si="67"/>
        <v>0.9270363898117222</v>
      </c>
      <c r="HJ55" s="19">
        <f>GU54*GU$14*GW55*INDEX(GU$11:GU$13,$B55,1)/HA55</f>
        <v>0.06940458257421317</v>
      </c>
      <c r="HK55" s="19">
        <f>GV54*GV$14*GW55*INDEX(GU$11:GU$13,$B55,1)/HA55</f>
        <v>0.0035590276140647185</v>
      </c>
      <c r="HL55" s="19">
        <f>GU54*GU$15*GX55*INDEX(GV$11:GV$13,$B55,1)/HA55</f>
        <v>0.09558594941190282</v>
      </c>
      <c r="HM55" s="19">
        <f>GV54*GV$15*GX55*INDEX(GV$11:GV$13,$B55,1)/HA55</f>
        <v>0.8314504403998193</v>
      </c>
      <c r="HN55" s="27" t="s">
        <v>2</v>
      </c>
      <c r="HO55" s="68">
        <v>0.3</v>
      </c>
      <c r="HP55" s="68">
        <v>0.3</v>
      </c>
      <c r="HQ55" s="68"/>
      <c r="HR55" s="58" t="s">
        <v>0</v>
      </c>
      <c r="HS55" s="59"/>
      <c r="HT55" s="59"/>
      <c r="HU55" s="59"/>
      <c r="HV55" s="59"/>
      <c r="HW55" s="59"/>
    </row>
    <row r="56" spans="1:231" ht="12.75">
      <c r="A56">
        <v>30</v>
      </c>
      <c r="B56" s="22">
        <v>2</v>
      </c>
      <c r="C56" s="18">
        <f t="shared" si="68"/>
        <v>9.890834948487293E-17</v>
      </c>
      <c r="D56" s="18">
        <f t="shared" si="131"/>
        <v>4.682082699694913E-16</v>
      </c>
      <c r="E56" s="18">
        <f t="shared" si="132"/>
        <v>0.0004860000000000002</v>
      </c>
      <c r="F56" s="18">
        <f t="shared" si="1"/>
        <v>0.0018468000000000004</v>
      </c>
      <c r="G56" s="18">
        <f t="shared" si="69"/>
        <v>4.8069457849648266E-20</v>
      </c>
      <c r="H56" s="18">
        <f t="shared" si="70"/>
        <v>8.646870329796567E-19</v>
      </c>
      <c r="I56" s="18">
        <f t="shared" si="71"/>
        <v>9.12756490829305E-19</v>
      </c>
      <c r="J56" s="19">
        <f t="shared" si="72"/>
        <v>0.05266405479732464</v>
      </c>
      <c r="K56" s="19">
        <f t="shared" si="73"/>
        <v>0.9473359452026753</v>
      </c>
      <c r="L56" s="19">
        <f t="shared" si="2"/>
        <v>0</v>
      </c>
      <c r="M56" s="19">
        <f t="shared" si="3"/>
        <v>0.05266405479732464</v>
      </c>
      <c r="N56" s="19">
        <f t="shared" si="4"/>
        <v>0</v>
      </c>
      <c r="O56" s="19">
        <f t="shared" si="5"/>
        <v>0</v>
      </c>
      <c r="P56" s="19">
        <f t="shared" si="6"/>
        <v>0.9473359452026753</v>
      </c>
      <c r="Q56" s="19">
        <f t="shared" si="7"/>
        <v>0</v>
      </c>
      <c r="R56" s="19">
        <f t="shared" si="74"/>
        <v>0.021842984816574557</v>
      </c>
      <c r="S56" s="19">
        <f t="shared" si="75"/>
        <v>0.03082106998075008</v>
      </c>
      <c r="T56" s="19">
        <f t="shared" si="76"/>
        <v>0.010375417787872912</v>
      </c>
      <c r="U56" s="19">
        <f t="shared" si="77"/>
        <v>0.9369605274148023</v>
      </c>
      <c r="V56" s="23"/>
      <c r="W56" s="18">
        <f t="shared" si="78"/>
        <v>4.771872192512784E-15</v>
      </c>
      <c r="X56" s="18">
        <f t="shared" si="143"/>
        <v>4.048823577799466E-14</v>
      </c>
      <c r="Y56" s="18">
        <f t="shared" si="181"/>
        <v>0.0004875226084488555</v>
      </c>
      <c r="Z56" s="18">
        <f t="shared" si="144"/>
        <v>0.002669611036125819</v>
      </c>
      <c r="AA56" s="18">
        <f t="shared" si="79"/>
        <v>2.3263955784783916E-18</v>
      </c>
      <c r="AB56" s="18">
        <f t="shared" si="145"/>
        <v>1.0808784106619878E-16</v>
      </c>
      <c r="AC56" s="18">
        <f t="shared" si="146"/>
        <v>1.1041423664467717E-16</v>
      </c>
      <c r="AD56" s="19">
        <f t="shared" si="133"/>
        <v>0.021069706671658108</v>
      </c>
      <c r="AE56" s="19">
        <f t="shared" si="80"/>
        <v>0.9789302933283418</v>
      </c>
      <c r="AF56" s="19">
        <f t="shared" si="8"/>
        <v>0</v>
      </c>
      <c r="AG56" s="19">
        <f t="shared" si="9"/>
        <v>0.021069706671658108</v>
      </c>
      <c r="AH56" s="19">
        <f t="shared" si="10"/>
        <v>0</v>
      </c>
      <c r="AI56" s="19">
        <f t="shared" si="11"/>
        <v>0</v>
      </c>
      <c r="AJ56" s="19">
        <f t="shared" si="12"/>
        <v>0.9789302933283418</v>
      </c>
      <c r="AK56" s="19">
        <f t="shared" si="13"/>
        <v>0</v>
      </c>
      <c r="AL56" s="19">
        <f t="shared" si="81"/>
        <v>0.011380255680435119</v>
      </c>
      <c r="AM56" s="19">
        <f t="shared" si="82"/>
        <v>0.009689450991222988</v>
      </c>
      <c r="AN56" s="19">
        <f t="shared" si="83"/>
        <v>0.015062217259513469</v>
      </c>
      <c r="AO56" s="19">
        <f t="shared" si="84"/>
        <v>0.9638680760688284</v>
      </c>
      <c r="AP56" s="23"/>
      <c r="AQ56" s="18">
        <f t="shared" si="85"/>
        <v>6.803718581989925E-15</v>
      </c>
      <c r="AR56" s="18">
        <f t="shared" si="147"/>
        <v>6.34046083773969E-14</v>
      </c>
      <c r="AS56" s="18">
        <f t="shared" si="182"/>
        <v>0.0005623715749934297</v>
      </c>
      <c r="AT56" s="18">
        <f t="shared" si="148"/>
        <v>0.0037560518232622924</v>
      </c>
      <c r="AU56" s="18">
        <f t="shared" si="86"/>
        <v>3.8262179347657385E-18</v>
      </c>
      <c r="AV56" s="18">
        <f t="shared" si="149"/>
        <v>2.3815099489915326E-16</v>
      </c>
      <c r="AW56" s="18">
        <f t="shared" si="150"/>
        <v>2.41977212833919E-16</v>
      </c>
      <c r="AX56" s="19">
        <f t="shared" si="134"/>
        <v>0.015812306828213045</v>
      </c>
      <c r="AY56" s="19">
        <f t="shared" si="87"/>
        <v>0.9841876931717869</v>
      </c>
      <c r="AZ56" s="19">
        <f t="shared" si="14"/>
        <v>0</v>
      </c>
      <c r="BA56" s="19">
        <f t="shared" si="15"/>
        <v>0.015812306828213045</v>
      </c>
      <c r="BB56" s="19">
        <f t="shared" si="16"/>
        <v>0</v>
      </c>
      <c r="BC56" s="19">
        <f t="shared" si="17"/>
        <v>0</v>
      </c>
      <c r="BD56" s="19">
        <f t="shared" si="18"/>
        <v>0.9841876931717869</v>
      </c>
      <c r="BE56" s="19">
        <f t="shared" si="19"/>
        <v>0</v>
      </c>
      <c r="BF56" s="19">
        <f t="shared" si="88"/>
        <v>0.011114326313943606</v>
      </c>
      <c r="BG56" s="19">
        <f t="shared" si="89"/>
        <v>0.004697980514269434</v>
      </c>
      <c r="BH56" s="19">
        <f t="shared" si="90"/>
        <v>0.02081541378000831</v>
      </c>
      <c r="BI56" s="19">
        <f t="shared" si="91"/>
        <v>0.9633722793917786</v>
      </c>
      <c r="BJ56" s="23"/>
      <c r="BK56" s="18">
        <f t="shared" si="92"/>
        <v>9.908931107883575E-15</v>
      </c>
      <c r="BL56" s="18">
        <f t="shared" si="151"/>
        <v>7.340553161103005E-14</v>
      </c>
      <c r="BM56" s="18">
        <f t="shared" si="183"/>
        <v>0.0005979455955993757</v>
      </c>
      <c r="BN56" s="18">
        <f t="shared" si="152"/>
        <v>0.0043983988001626865</v>
      </c>
      <c r="BO56" s="18">
        <f t="shared" si="93"/>
        <v>5.925001713056626E-18</v>
      </c>
      <c r="BP56" s="18">
        <f t="shared" si="153"/>
        <v>3.2286680216325874E-16</v>
      </c>
      <c r="BQ56" s="18">
        <f t="shared" si="154"/>
        <v>3.2879180387631535E-16</v>
      </c>
      <c r="BR56" s="19">
        <f t="shared" si="135"/>
        <v>0.018020527407323964</v>
      </c>
      <c r="BS56" s="19">
        <f t="shared" si="94"/>
        <v>0.981979472592676</v>
      </c>
      <c r="BT56" s="19">
        <f t="shared" si="20"/>
        <v>0</v>
      </c>
      <c r="BU56" s="19">
        <f t="shared" si="21"/>
        <v>0.018020527407323964</v>
      </c>
      <c r="BV56" s="19">
        <f t="shared" si="22"/>
        <v>0</v>
      </c>
      <c r="BW56" s="19">
        <f t="shared" si="23"/>
        <v>0</v>
      </c>
      <c r="BX56" s="19">
        <f t="shared" si="24"/>
        <v>0.981979472592676</v>
      </c>
      <c r="BY56" s="19">
        <f t="shared" si="25"/>
        <v>0</v>
      </c>
      <c r="BZ56" s="19">
        <f t="shared" si="95"/>
        <v>0.01462240731955998</v>
      </c>
      <c r="CA56" s="19">
        <f t="shared" si="96"/>
        <v>0.003398120087763985</v>
      </c>
      <c r="CB56" s="19">
        <f t="shared" si="97"/>
        <v>0.029520008410377573</v>
      </c>
      <c r="CC56" s="19">
        <f t="shared" si="98"/>
        <v>0.9524594641822984</v>
      </c>
      <c r="CD56" s="23"/>
      <c r="CE56" s="18">
        <f t="shared" si="99"/>
        <v>1.315410322003741E-14</v>
      </c>
      <c r="CF56" s="18">
        <f t="shared" si="155"/>
        <v>7.788887767644375E-14</v>
      </c>
      <c r="CG56" s="18">
        <f t="shared" si="184"/>
        <v>0.0006294650169054734</v>
      </c>
      <c r="CH56" s="18">
        <f t="shared" si="156"/>
        <v>0.004856233965613979</v>
      </c>
      <c r="CI56" s="18">
        <f t="shared" si="100"/>
        <v>8.28004780577719E-18</v>
      </c>
      <c r="CJ56" s="18">
        <f t="shared" si="157"/>
        <v>3.7824661331589857E-16</v>
      </c>
      <c r="CK56" s="18">
        <f t="shared" si="158"/>
        <v>3.8652666112167575E-16</v>
      </c>
      <c r="CL56" s="19">
        <f t="shared" si="136"/>
        <v>0.021421673169320372</v>
      </c>
      <c r="CM56" s="19">
        <f t="shared" si="101"/>
        <v>0.9785783268306797</v>
      </c>
      <c r="CN56" s="19">
        <f t="shared" si="26"/>
        <v>0</v>
      </c>
      <c r="CO56" s="19">
        <f t="shared" si="27"/>
        <v>0.021421673169320372</v>
      </c>
      <c r="CP56" s="19">
        <f t="shared" si="28"/>
        <v>0</v>
      </c>
      <c r="CQ56" s="19">
        <f t="shared" si="29"/>
        <v>0</v>
      </c>
      <c r="CR56" s="19">
        <f t="shared" si="30"/>
        <v>0.9785783268306797</v>
      </c>
      <c r="CS56" s="19">
        <f t="shared" si="31"/>
        <v>0</v>
      </c>
      <c r="CT56" s="19">
        <f t="shared" si="102"/>
        <v>0.018473429015317958</v>
      </c>
      <c r="CU56" s="19">
        <f t="shared" si="103"/>
        <v>0.0029482441540024163</v>
      </c>
      <c r="CV56" s="19">
        <f t="shared" si="104"/>
        <v>0.03782849932455348</v>
      </c>
      <c r="CW56" s="19">
        <f t="shared" si="105"/>
        <v>0.940749827506126</v>
      </c>
      <c r="CX56" s="23"/>
      <c r="CY56" s="18">
        <f t="shared" si="106"/>
        <v>1.5362554819627924E-14</v>
      </c>
      <c r="CZ56" s="18">
        <f t="shared" si="159"/>
        <v>7.954289109513502E-14</v>
      </c>
      <c r="DA56" s="18">
        <f t="shared" si="185"/>
        <v>0.0006537493291581919</v>
      </c>
      <c r="DB56" s="18">
        <f t="shared" si="160"/>
        <v>0.005154791978733652</v>
      </c>
      <c r="DC56" s="18">
        <f t="shared" si="107"/>
        <v>1.0043259907487703E-17</v>
      </c>
      <c r="DD56" s="18">
        <f t="shared" si="161"/>
        <v>4.1002705698248646E-16</v>
      </c>
      <c r="DE56" s="18">
        <f t="shared" si="162"/>
        <v>4.2007031688997414E-16</v>
      </c>
      <c r="DF56" s="19">
        <f t="shared" si="137"/>
        <v>0.02390852079681283</v>
      </c>
      <c r="DG56" s="19">
        <f t="shared" si="108"/>
        <v>0.9760914792031872</v>
      </c>
      <c r="DH56" s="19">
        <f t="shared" si="32"/>
        <v>0</v>
      </c>
      <c r="DI56" s="19">
        <f t="shared" si="33"/>
        <v>0.02390852079681283</v>
      </c>
      <c r="DJ56" s="19">
        <f t="shared" si="34"/>
        <v>0</v>
      </c>
      <c r="DK56" s="19">
        <f t="shared" si="35"/>
        <v>0</v>
      </c>
      <c r="DL56" s="19">
        <f t="shared" si="36"/>
        <v>0.9760914792031872</v>
      </c>
      <c r="DM56" s="19">
        <f t="shared" si="37"/>
        <v>0</v>
      </c>
      <c r="DN56" s="19">
        <f t="shared" si="109"/>
        <v>0.021136133486403457</v>
      </c>
      <c r="DO56" s="19">
        <f t="shared" si="110"/>
        <v>0.0027723873104093743</v>
      </c>
      <c r="DP56" s="19">
        <f t="shared" si="111"/>
        <v>0.043395389589729036</v>
      </c>
      <c r="DQ56" s="19">
        <f t="shared" si="112"/>
        <v>0.9326960896134581</v>
      </c>
      <c r="DR56" s="23"/>
      <c r="DS56" s="18">
        <f t="shared" si="113"/>
        <v>1.655941077812538E-14</v>
      </c>
      <c r="DT56" s="18">
        <f t="shared" si="163"/>
        <v>8.011230490161865E-14</v>
      </c>
      <c r="DU56" s="18">
        <f t="shared" si="186"/>
        <v>0.0006681407947116105</v>
      </c>
      <c r="DV56" s="18">
        <f t="shared" si="164"/>
        <v>0.005318077879799742</v>
      </c>
      <c r="DW56" s="18">
        <f t="shared" si="114"/>
        <v>1.10640178772527E-17</v>
      </c>
      <c r="DX56" s="18">
        <f t="shared" si="165"/>
        <v>4.260434765970706E-16</v>
      </c>
      <c r="DY56" s="18">
        <f t="shared" si="166"/>
        <v>4.371074944743233E-16</v>
      </c>
      <c r="DZ56" s="19">
        <f t="shared" si="138"/>
        <v>0.025311892422614654</v>
      </c>
      <c r="EA56" s="19">
        <f t="shared" si="115"/>
        <v>0.9746881075773853</v>
      </c>
      <c r="EB56" s="19">
        <f t="shared" si="38"/>
        <v>0</v>
      </c>
      <c r="EC56" s="19">
        <f t="shared" si="39"/>
        <v>0.025311892422614654</v>
      </c>
      <c r="ED56" s="19">
        <f t="shared" si="40"/>
        <v>0</v>
      </c>
      <c r="EE56" s="19">
        <f t="shared" si="41"/>
        <v>0</v>
      </c>
      <c r="EF56" s="19">
        <f t="shared" si="42"/>
        <v>0.9746881075773853</v>
      </c>
      <c r="EG56" s="19">
        <f t="shared" si="43"/>
        <v>0</v>
      </c>
      <c r="EH56" s="19">
        <f t="shared" si="116"/>
        <v>0.02260925920790142</v>
      </c>
      <c r="EI56" s="19">
        <f t="shared" si="117"/>
        <v>0.0027026332147132323</v>
      </c>
      <c r="EJ56" s="19">
        <f t="shared" si="118"/>
        <v>0.04642230577613715</v>
      </c>
      <c r="EK56" s="19">
        <f t="shared" si="119"/>
        <v>0.9282658018012483</v>
      </c>
      <c r="EL56" s="23"/>
      <c r="EM56" s="18">
        <f t="shared" si="120"/>
        <v>1.7143572527154423E-14</v>
      </c>
      <c r="EN56" s="18">
        <f t="shared" si="167"/>
        <v>8.032303063624947E-14</v>
      </c>
      <c r="EO56" s="18">
        <f t="shared" si="187"/>
        <v>0.0006755379132095186</v>
      </c>
      <c r="EP56" s="18">
        <f t="shared" si="168"/>
        <v>0.005398307761058307</v>
      </c>
      <c r="EQ56" s="18">
        <f t="shared" si="121"/>
        <v>1.1581133209949931E-17</v>
      </c>
      <c r="ER56" s="18">
        <f t="shared" si="169"/>
        <v>4.336084396753897E-16</v>
      </c>
      <c r="ES56" s="18">
        <f t="shared" si="170"/>
        <v>4.451895728853396E-16</v>
      </c>
      <c r="ET56" s="19">
        <f t="shared" si="139"/>
        <v>0.02601393634377124</v>
      </c>
      <c r="EU56" s="19">
        <f t="shared" si="122"/>
        <v>0.9739860636562288</v>
      </c>
      <c r="EV56" s="19">
        <f t="shared" si="44"/>
        <v>0</v>
      </c>
      <c r="EW56" s="19">
        <f t="shared" si="45"/>
        <v>0.02601393634377124</v>
      </c>
      <c r="EX56" s="19">
        <f t="shared" si="46"/>
        <v>0</v>
      </c>
      <c r="EY56" s="19">
        <f t="shared" si="47"/>
        <v>0</v>
      </c>
      <c r="EZ56" s="19">
        <f t="shared" si="48"/>
        <v>0.9739860636562288</v>
      </c>
      <c r="FA56" s="19">
        <f t="shared" si="49"/>
        <v>0</v>
      </c>
      <c r="FB56" s="19">
        <f>EM55*EM$14*EO56*INDEX(EM$11:EM$13,$B56,1)/ES56</f>
        <v>0.02333922836066469</v>
      </c>
      <c r="FC56" s="19">
        <f>EN55*EN$14*EO56*INDEX(EM$11:EM$13,$B56,1)/ES56</f>
        <v>0.0026747079831065516</v>
      </c>
      <c r="FD56" s="19">
        <f>EM55*EM$15*EP56*INDEX(EN$11:EN$13,$B56,1)/ES56</f>
        <v>0.047903592309360525</v>
      </c>
      <c r="FE56" s="19">
        <f>EN55*EN$15*EP56*INDEX(EN$11:EN$13,$B56,1)/ES56</f>
        <v>0.9260824713468682</v>
      </c>
      <c r="FF56" s="23"/>
      <c r="FG56" s="18">
        <f t="shared" si="123"/>
        <v>1.7415756011767574E-14</v>
      </c>
      <c r="FH56" s="18">
        <f t="shared" si="171"/>
        <v>8.040865014919846E-14</v>
      </c>
      <c r="FI56" s="18">
        <f t="shared" si="188"/>
        <v>0.0006790869264792687</v>
      </c>
      <c r="FJ56" s="18">
        <f t="shared" si="172"/>
        <v>0.005435749096795025</v>
      </c>
      <c r="FK56" s="18">
        <f t="shared" si="124"/>
        <v>1.1826812222344088E-17</v>
      </c>
      <c r="FL56" s="18">
        <f t="shared" si="173"/>
        <v>4.370812474230127E-16</v>
      </c>
      <c r="FM56" s="18">
        <f t="shared" si="174"/>
        <v>4.489080596453568E-16</v>
      </c>
      <c r="FN56" s="19">
        <f t="shared" si="140"/>
        <v>0.02634573376046628</v>
      </c>
      <c r="FO56" s="19">
        <f t="shared" si="125"/>
        <v>0.9736542662395337</v>
      </c>
      <c r="FP56" s="19">
        <f t="shared" si="50"/>
        <v>0</v>
      </c>
      <c r="FQ56" s="19">
        <f t="shared" si="51"/>
        <v>0.02634573376046628</v>
      </c>
      <c r="FR56" s="19">
        <f t="shared" si="52"/>
        <v>0</v>
      </c>
      <c r="FS56" s="19">
        <f t="shared" si="53"/>
        <v>0</v>
      </c>
      <c r="FT56" s="19">
        <f t="shared" si="54"/>
        <v>0.9736542662395337</v>
      </c>
      <c r="FU56" s="19">
        <f t="shared" si="55"/>
        <v>0</v>
      </c>
      <c r="FV56" s="19">
        <f>FG55*FG$14*FI56*INDEX(FG$11:FG$13,$B56,1)/FM56</f>
        <v>0.023682455045771784</v>
      </c>
      <c r="FW56" s="19">
        <f>FH55*FH$14*FI56*INDEX(FG$11:FG$13,$B56,1)/FM56</f>
        <v>0.0026632787146944966</v>
      </c>
      <c r="FX56" s="19">
        <f>FG55*FG$15*FJ56*INDEX(FH$11:FH$13,$B56,1)/FM56</f>
        <v>0.04859435279598842</v>
      </c>
      <c r="FY56" s="19">
        <f>FH55*FH$15*FJ56*INDEX(FH$11:FH$13,$B56,1)/FM56</f>
        <v>0.9250599134435452</v>
      </c>
      <c r="FZ56" s="23"/>
      <c r="GA56" s="18">
        <f t="shared" si="126"/>
        <v>1.753997243708769E-14</v>
      </c>
      <c r="GB56" s="18">
        <f t="shared" si="175"/>
        <v>8.044553297307531E-14</v>
      </c>
      <c r="GC56" s="18">
        <f t="shared" si="189"/>
        <v>0.0006807343781168192</v>
      </c>
      <c r="GD56" s="18">
        <f t="shared" si="176"/>
        <v>0.005452829567030222</v>
      </c>
      <c r="GE56" s="18">
        <f t="shared" si="127"/>
        <v>1.1940062229147037E-17</v>
      </c>
      <c r="GF56" s="18">
        <f t="shared" si="177"/>
        <v>4.3865578073108965E-16</v>
      </c>
      <c r="GG56" s="18">
        <f t="shared" si="178"/>
        <v>4.505958429602367E-16</v>
      </c>
      <c r="GH56" s="19">
        <f t="shared" si="141"/>
        <v>0.026498385228557693</v>
      </c>
      <c r="GI56" s="19">
        <f t="shared" si="128"/>
        <v>0.9735016147714424</v>
      </c>
      <c r="GJ56" s="19">
        <f t="shared" si="56"/>
        <v>0</v>
      </c>
      <c r="GK56" s="19">
        <f t="shared" si="57"/>
        <v>0.026498385228557693</v>
      </c>
      <c r="GL56" s="19">
        <f t="shared" si="58"/>
        <v>0</v>
      </c>
      <c r="GM56" s="19">
        <f t="shared" si="59"/>
        <v>0</v>
      </c>
      <c r="GN56" s="19">
        <f t="shared" si="60"/>
        <v>0.9735016147714424</v>
      </c>
      <c r="GO56" s="19">
        <f t="shared" si="61"/>
        <v>0</v>
      </c>
      <c r="GP56" s="19">
        <f>GA55*GA$14*GC56*INDEX(GA$11:GA$13,$B56,1)/GG56</f>
        <v>0.023839909059009224</v>
      </c>
      <c r="GQ56" s="19">
        <f>GB55*GB$14*GC56*INDEX(GA$11:GA$13,$B56,1)/GG56</f>
        <v>0.0026584761695484676</v>
      </c>
      <c r="GR56" s="19">
        <f>GA55*GA$15*GD56*INDEX(GB$11:GB$13,$B56,1)/GG56</f>
        <v>0.048909688876636485</v>
      </c>
      <c r="GS56" s="19">
        <f>GB55*GB$15*GD56*INDEX(GB$11:GB$13,$B56,1)/GG56</f>
        <v>0.924591925894806</v>
      </c>
      <c r="GT56" s="23"/>
      <c r="GU56" s="18">
        <f>(GU55*GU$14+GV55*GV$14)*INDEX(GU$11:GU$13,$B56,1)</f>
        <v>1.7596134361648663E-14</v>
      </c>
      <c r="GV56" s="18">
        <f>(GU55*GU$15+GV55*GV$15)*INDEX(GV$11:GV$13,$B56,1)</f>
        <v>8.046185916208084E-14</v>
      </c>
      <c r="GW56" s="18">
        <f>GU$14*GW57*INDEX(GU$11:GU$13,$B57,1)+GU$15*GX57*INDEX(GV$11:GV$13,$B57,1)</f>
        <v>0.0006814868491482457</v>
      </c>
      <c r="GX56" s="18">
        <f>GV$14*GW57*INDEX(GU$11:GU$13,$B57,1)+GV$15*GX57*INDEX(GV$11:GV$13,$B57,1)</f>
        <v>0.00546054680685108</v>
      </c>
      <c r="GY56" s="18">
        <f t="shared" si="129"/>
        <v>1.1991534163309125E-17</v>
      </c>
      <c r="GZ56" s="18">
        <f t="shared" si="179"/>
        <v>4.393657481208019E-16</v>
      </c>
      <c r="HA56" s="18">
        <f t="shared" si="180"/>
        <v>4.513572822841111E-16</v>
      </c>
      <c r="HB56" s="19">
        <f t="shared" si="142"/>
        <v>0.02656772059293139</v>
      </c>
      <c r="HC56" s="19">
        <f t="shared" si="130"/>
        <v>0.9734322794070686</v>
      </c>
      <c r="HD56" s="19">
        <f t="shared" si="62"/>
        <v>0</v>
      </c>
      <c r="HE56" s="19">
        <f t="shared" si="63"/>
        <v>0.02656772059293139</v>
      </c>
      <c r="HF56" s="19">
        <f t="shared" si="64"/>
        <v>0</v>
      </c>
      <c r="HG56" s="19">
        <f t="shared" si="65"/>
        <v>0</v>
      </c>
      <c r="HH56" s="19">
        <f t="shared" si="66"/>
        <v>0.9734322794070686</v>
      </c>
      <c r="HI56" s="19">
        <f t="shared" si="67"/>
        <v>0</v>
      </c>
      <c r="HJ56" s="19">
        <f>GU55*GU$14*GW56*INDEX(GU$11:GU$13,$B56,1)/HA56</f>
        <v>0.023911308840498947</v>
      </c>
      <c r="HK56" s="19">
        <f>GV55*GV$14*GW56*INDEX(GU$11:GU$13,$B56,1)/HA56</f>
        <v>0.002656411752432445</v>
      </c>
      <c r="HL56" s="19">
        <f>GU55*GU$15*GX56*INDEX(GV$11:GV$13,$B56,1)/HA56</f>
        <v>0.0490523013477789</v>
      </c>
      <c r="HM56" s="19">
        <f>GV55*GV$15*GX56*INDEX(GV$11:GV$13,$B56,1)/HA56</f>
        <v>0.9243799780592895</v>
      </c>
      <c r="HN56" s="28" t="s">
        <v>3</v>
      </c>
      <c r="HO56" s="69">
        <v>0.3</v>
      </c>
      <c r="HP56" s="69">
        <v>0.4</v>
      </c>
      <c r="HQ56" s="69"/>
      <c r="HR56" s="59"/>
      <c r="HS56" s="59"/>
      <c r="HT56" s="59"/>
      <c r="HU56" s="59"/>
      <c r="HV56" s="59"/>
      <c r="HW56" s="59"/>
    </row>
    <row r="57" spans="1:231" ht="13.5" thickBot="1">
      <c r="A57">
        <v>31</v>
      </c>
      <c r="B57" s="22">
        <v>3</v>
      </c>
      <c r="C57" s="18">
        <f t="shared" si="68"/>
        <v>1.2594750658484748E-17</v>
      </c>
      <c r="D57" s="18">
        <f t="shared" si="131"/>
        <v>2.691202156468562E-16</v>
      </c>
      <c r="E57" s="18">
        <f t="shared" si="132"/>
        <v>0.003240000000000001</v>
      </c>
      <c r="F57" s="18">
        <f t="shared" si="1"/>
        <v>0.003240000000000001</v>
      </c>
      <c r="G57" s="18">
        <f t="shared" si="69"/>
        <v>4.08069921334906E-20</v>
      </c>
      <c r="H57" s="18">
        <f t="shared" si="70"/>
        <v>8.719494986958144E-19</v>
      </c>
      <c r="I57" s="18">
        <f t="shared" si="71"/>
        <v>9.12756490829305E-19</v>
      </c>
      <c r="J57" s="19">
        <f t="shared" si="72"/>
        <v>0.0447074247551113</v>
      </c>
      <c r="K57" s="19">
        <f t="shared" si="73"/>
        <v>0.9552925752448886</v>
      </c>
      <c r="L57" s="19">
        <f t="shared" si="2"/>
        <v>0</v>
      </c>
      <c r="M57" s="19">
        <f t="shared" si="3"/>
        <v>0</v>
      </c>
      <c r="N57" s="19">
        <f t="shared" si="4"/>
        <v>0.0447074247551113</v>
      </c>
      <c r="O57" s="19">
        <f t="shared" si="5"/>
        <v>0</v>
      </c>
      <c r="P57" s="19">
        <f t="shared" si="6"/>
        <v>0</v>
      </c>
      <c r="Q57" s="19">
        <f t="shared" si="7"/>
        <v>0.9552925752448886</v>
      </c>
      <c r="R57" s="19">
        <f t="shared" si="74"/>
        <v>0.028087495891906473</v>
      </c>
      <c r="S57" s="19">
        <f t="shared" si="75"/>
        <v>0.016619928863204833</v>
      </c>
      <c r="T57" s="19">
        <f t="shared" si="76"/>
        <v>0.02457655890541816</v>
      </c>
      <c r="U57" s="19">
        <f t="shared" si="77"/>
        <v>0.9307160163394705</v>
      </c>
      <c r="V57" s="23"/>
      <c r="W57" s="18">
        <f t="shared" si="78"/>
        <v>8.295510802177677E-16</v>
      </c>
      <c r="X57" s="18">
        <f t="shared" si="143"/>
        <v>1.836234812162242E-14</v>
      </c>
      <c r="Y57" s="18">
        <f t="shared" si="181"/>
        <v>0.0016727789764793889</v>
      </c>
      <c r="Z57" s="18">
        <f t="shared" si="144"/>
        <v>0.005937507573412674</v>
      </c>
      <c r="AA57" s="18">
        <f t="shared" si="79"/>
        <v>1.3876556069040488E-18</v>
      </c>
      <c r="AB57" s="18">
        <f t="shared" si="145"/>
        <v>1.090265810377731E-16</v>
      </c>
      <c r="AC57" s="18">
        <f t="shared" si="146"/>
        <v>1.1041423664467715E-16</v>
      </c>
      <c r="AD57" s="19">
        <f t="shared" si="133"/>
        <v>0.012567723593196122</v>
      </c>
      <c r="AE57" s="19">
        <f t="shared" si="80"/>
        <v>0.9874322764068039</v>
      </c>
      <c r="AF57" s="19">
        <f t="shared" si="8"/>
        <v>0</v>
      </c>
      <c r="AG57" s="19">
        <f t="shared" si="9"/>
        <v>0</v>
      </c>
      <c r="AH57" s="19">
        <f t="shared" si="10"/>
        <v>0.012567723593196122</v>
      </c>
      <c r="AI57" s="19">
        <f t="shared" si="11"/>
        <v>0</v>
      </c>
      <c r="AJ57" s="19">
        <f t="shared" si="12"/>
        <v>0</v>
      </c>
      <c r="AK57" s="19">
        <f t="shared" si="13"/>
        <v>0.9874322764068039</v>
      </c>
      <c r="AL57" s="19">
        <f t="shared" si="81"/>
        <v>0.006627262004642632</v>
      </c>
      <c r="AM57" s="19">
        <f t="shared" si="82"/>
        <v>0.005940461588553491</v>
      </c>
      <c r="AN57" s="19">
        <f t="shared" si="83"/>
        <v>0.014442444667015476</v>
      </c>
      <c r="AO57" s="19">
        <f t="shared" si="84"/>
        <v>0.9729898317397885</v>
      </c>
      <c r="AP57" s="23"/>
      <c r="AQ57" s="18">
        <f t="shared" si="85"/>
        <v>1.4489859762932282E-15</v>
      </c>
      <c r="AR57" s="18">
        <f t="shared" si="147"/>
        <v>2.7686381193147318E-14</v>
      </c>
      <c r="AS57" s="18">
        <f t="shared" si="182"/>
        <v>0.0013402743460266364</v>
      </c>
      <c r="AT57" s="18">
        <f t="shared" si="148"/>
        <v>0.0086697922862361</v>
      </c>
      <c r="AU57" s="18">
        <f t="shared" si="86"/>
        <v>1.9420387317781737E-18</v>
      </c>
      <c r="AV57" s="18">
        <f t="shared" si="149"/>
        <v>2.4003517410214084E-16</v>
      </c>
      <c r="AW57" s="18">
        <f t="shared" si="150"/>
        <v>2.41977212833919E-16</v>
      </c>
      <c r="AX57" s="19">
        <f t="shared" si="134"/>
        <v>0.008025709152667575</v>
      </c>
      <c r="AY57" s="19">
        <f t="shared" si="87"/>
        <v>0.9919742908473325</v>
      </c>
      <c r="AZ57" s="19">
        <f t="shared" si="14"/>
        <v>0</v>
      </c>
      <c r="BA57" s="19">
        <f t="shared" si="15"/>
        <v>0</v>
      </c>
      <c r="BB57" s="19">
        <f t="shared" si="16"/>
        <v>0.008025709152667575</v>
      </c>
      <c r="BC57" s="19">
        <f t="shared" si="17"/>
        <v>0</v>
      </c>
      <c r="BD57" s="19">
        <f t="shared" si="18"/>
        <v>0</v>
      </c>
      <c r="BE57" s="19">
        <f t="shared" si="19"/>
        <v>0.9919742908473325</v>
      </c>
      <c r="BF57" s="19">
        <f t="shared" si="88"/>
        <v>0.004482377767388151</v>
      </c>
      <c r="BG57" s="19">
        <f t="shared" si="89"/>
        <v>0.003543331385279423</v>
      </c>
      <c r="BH57" s="19">
        <f t="shared" si="90"/>
        <v>0.011329929060824891</v>
      </c>
      <c r="BI57" s="19">
        <f t="shared" si="91"/>
        <v>0.9806443617865075</v>
      </c>
      <c r="BJ57" s="23"/>
      <c r="BK57" s="18">
        <f t="shared" si="92"/>
        <v>2.3248584712600274E-15</v>
      </c>
      <c r="BL57" s="18">
        <f t="shared" si="151"/>
        <v>3.1391986049196296E-14</v>
      </c>
      <c r="BM57" s="18">
        <f t="shared" si="183"/>
        <v>0.0012867767509951924</v>
      </c>
      <c r="BN57" s="18">
        <f t="shared" si="152"/>
        <v>0.010378452307399803</v>
      </c>
      <c r="BO57" s="18">
        <f t="shared" si="93"/>
        <v>2.9915738301716276E-18</v>
      </c>
      <c r="BP57" s="18">
        <f t="shared" si="153"/>
        <v>3.2580023004614373E-16</v>
      </c>
      <c r="BQ57" s="18">
        <f t="shared" si="154"/>
        <v>3.2879180387631535E-16</v>
      </c>
      <c r="BR57" s="19">
        <f t="shared" si="135"/>
        <v>0.009098687360518864</v>
      </c>
      <c r="BS57" s="19">
        <f t="shared" si="94"/>
        <v>0.9909013126394811</v>
      </c>
      <c r="BT57" s="19">
        <f t="shared" si="20"/>
        <v>0</v>
      </c>
      <c r="BU57" s="19">
        <f t="shared" si="21"/>
        <v>0</v>
      </c>
      <c r="BV57" s="19">
        <f t="shared" si="22"/>
        <v>0.009098687360518864</v>
      </c>
      <c r="BW57" s="19">
        <f t="shared" si="23"/>
        <v>0</v>
      </c>
      <c r="BX57" s="19">
        <f t="shared" si="24"/>
        <v>0</v>
      </c>
      <c r="BY57" s="19">
        <f t="shared" si="25"/>
        <v>0.9909013126394811</v>
      </c>
      <c r="BZ57" s="19">
        <f t="shared" si="95"/>
        <v>0.0057746934465834</v>
      </c>
      <c r="CA57" s="19">
        <f t="shared" si="96"/>
        <v>0.003323993913935465</v>
      </c>
      <c r="CB57" s="19">
        <f t="shared" si="97"/>
        <v>0.012245833960740565</v>
      </c>
      <c r="CC57" s="19">
        <f t="shared" si="98"/>
        <v>0.9786554786787406</v>
      </c>
      <c r="CD57" s="23"/>
      <c r="CE57" s="18">
        <f t="shared" si="99"/>
        <v>3.2789926083493997E-15</v>
      </c>
      <c r="CF57" s="18">
        <f t="shared" si="155"/>
        <v>3.271668558703139E-14</v>
      </c>
      <c r="CG57" s="18">
        <f t="shared" si="184"/>
        <v>0.0012930985462057207</v>
      </c>
      <c r="CH57" s="18">
        <f t="shared" si="156"/>
        <v>0.011684759433526938</v>
      </c>
      <c r="CI57" s="18">
        <f t="shared" si="100"/>
        <v>4.240060574875913E-18</v>
      </c>
      <c r="CJ57" s="18">
        <f t="shared" si="157"/>
        <v>3.822866005467998E-16</v>
      </c>
      <c r="CK57" s="18">
        <f t="shared" si="158"/>
        <v>3.865266611216757E-16</v>
      </c>
      <c r="CL57" s="19">
        <f t="shared" si="136"/>
        <v>0.010969645826167666</v>
      </c>
      <c r="CM57" s="19">
        <f t="shared" si="101"/>
        <v>0.9890303541738323</v>
      </c>
      <c r="CN57" s="19">
        <f t="shared" si="26"/>
        <v>0</v>
      </c>
      <c r="CO57" s="19">
        <f t="shared" si="27"/>
        <v>0</v>
      </c>
      <c r="CP57" s="19">
        <f t="shared" si="28"/>
        <v>0.010969645826167666</v>
      </c>
      <c r="CQ57" s="19">
        <f t="shared" si="29"/>
        <v>0</v>
      </c>
      <c r="CR57" s="19">
        <f t="shared" si="30"/>
        <v>0</v>
      </c>
      <c r="CS57" s="19">
        <f t="shared" si="31"/>
        <v>0.9890303541738323</v>
      </c>
      <c r="CT57" s="19">
        <f t="shared" si="102"/>
        <v>0.007557979742459048</v>
      </c>
      <c r="CU57" s="19">
        <f t="shared" si="103"/>
        <v>0.0034116660837086167</v>
      </c>
      <c r="CV57" s="19">
        <f t="shared" si="104"/>
        <v>0.013863693426861333</v>
      </c>
      <c r="CW57" s="19">
        <f t="shared" si="105"/>
        <v>0.9751666607469711</v>
      </c>
      <c r="CX57" s="23"/>
      <c r="CY57" s="18">
        <f t="shared" si="106"/>
        <v>3.965840494877815E-15</v>
      </c>
      <c r="CZ57" s="18">
        <f t="shared" si="159"/>
        <v>3.300053420925132E-14</v>
      </c>
      <c r="DA57" s="18">
        <f t="shared" si="185"/>
        <v>0.001312272583321389</v>
      </c>
      <c r="DB57" s="18">
        <f t="shared" si="160"/>
        <v>0.012571495070598503</v>
      </c>
      <c r="DC57" s="18">
        <f t="shared" si="107"/>
        <v>5.2042637512538864E-18</v>
      </c>
      <c r="DD57" s="18">
        <f t="shared" si="161"/>
        <v>4.1486605313872026E-16</v>
      </c>
      <c r="DE57" s="18">
        <f t="shared" si="162"/>
        <v>4.2007031688997414E-16</v>
      </c>
      <c r="DF57" s="19">
        <f t="shared" si="137"/>
        <v>0.012389029983799118</v>
      </c>
      <c r="DG57" s="19">
        <f t="shared" si="108"/>
        <v>0.9876109700162009</v>
      </c>
      <c r="DH57" s="19">
        <f t="shared" si="32"/>
        <v>0</v>
      </c>
      <c r="DI57" s="19">
        <f t="shared" si="33"/>
        <v>0</v>
      </c>
      <c r="DJ57" s="19">
        <f t="shared" si="34"/>
        <v>0.012389029983799118</v>
      </c>
      <c r="DK57" s="19">
        <f t="shared" si="35"/>
        <v>0</v>
      </c>
      <c r="DL57" s="19">
        <f t="shared" si="36"/>
        <v>0</v>
      </c>
      <c r="DM57" s="19">
        <f t="shared" si="37"/>
        <v>0.9876109700162009</v>
      </c>
      <c r="DN57" s="19">
        <f t="shared" si="109"/>
        <v>0.00888114894581502</v>
      </c>
      <c r="DO57" s="19">
        <f t="shared" si="110"/>
        <v>0.003507881037984095</v>
      </c>
      <c r="DP57" s="19">
        <f t="shared" si="111"/>
        <v>0.015027371850997812</v>
      </c>
      <c r="DQ57" s="19">
        <f t="shared" si="112"/>
        <v>0.9725835981652031</v>
      </c>
      <c r="DR57" s="23"/>
      <c r="DS57" s="18">
        <f t="shared" si="113"/>
        <v>4.350784771140308E-15</v>
      </c>
      <c r="DT57" s="18">
        <f t="shared" si="163"/>
        <v>3.3010059911842615E-14</v>
      </c>
      <c r="DU57" s="18">
        <f t="shared" si="186"/>
        <v>0.0013268143654894796</v>
      </c>
      <c r="DV57" s="18">
        <f t="shared" si="164"/>
        <v>0.013066768490901066</v>
      </c>
      <c r="DW57" s="18">
        <f t="shared" si="114"/>
        <v>5.772683735501818E-18</v>
      </c>
      <c r="DX57" s="18">
        <f t="shared" si="165"/>
        <v>4.313348107388215E-16</v>
      </c>
      <c r="DY57" s="18">
        <f t="shared" si="166"/>
        <v>4.3710749447432333E-16</v>
      </c>
      <c r="DZ57" s="19">
        <f t="shared" si="138"/>
        <v>0.013206554013548076</v>
      </c>
      <c r="EA57" s="19">
        <f t="shared" si="115"/>
        <v>0.9867934459864519</v>
      </c>
      <c r="EB57" s="19">
        <f t="shared" si="38"/>
        <v>0</v>
      </c>
      <c r="EC57" s="19">
        <f t="shared" si="39"/>
        <v>0</v>
      </c>
      <c r="ED57" s="19">
        <f t="shared" si="40"/>
        <v>0.013206554013548076</v>
      </c>
      <c r="EE57" s="19">
        <f t="shared" si="41"/>
        <v>0</v>
      </c>
      <c r="EF57" s="19">
        <f t="shared" si="42"/>
        <v>0</v>
      </c>
      <c r="EG57" s="19">
        <f t="shared" si="43"/>
        <v>0.9867934459864519</v>
      </c>
      <c r="EH57" s="19">
        <f t="shared" si="116"/>
        <v>0.009637252874537983</v>
      </c>
      <c r="EI57" s="19">
        <f t="shared" si="117"/>
        <v>0.0035693011390100916</v>
      </c>
      <c r="EJ57" s="19">
        <f t="shared" si="118"/>
        <v>0.015674639548076668</v>
      </c>
      <c r="EK57" s="19">
        <f t="shared" si="119"/>
        <v>0.9711188064383751</v>
      </c>
      <c r="EL57" s="23"/>
      <c r="EM57" s="18">
        <f t="shared" si="120"/>
        <v>4.541743973162603E-15</v>
      </c>
      <c r="EN57" s="18">
        <f t="shared" si="167"/>
        <v>3.2985719490915217E-14</v>
      </c>
      <c r="EO57" s="18">
        <f t="shared" si="187"/>
        <v>0.001335029819455077</v>
      </c>
      <c r="EP57" s="18">
        <f t="shared" si="168"/>
        <v>0.013312615763005546</v>
      </c>
      <c r="EQ57" s="18">
        <f t="shared" si="121"/>
        <v>6.063363636502454E-18</v>
      </c>
      <c r="ER57" s="18">
        <f t="shared" si="169"/>
        <v>4.3912620924883717E-16</v>
      </c>
      <c r="ES57" s="18">
        <f t="shared" si="170"/>
        <v>4.451895728853396E-16</v>
      </c>
      <c r="ET57" s="19">
        <f t="shared" si="139"/>
        <v>0.013619734166739115</v>
      </c>
      <c r="EU57" s="19">
        <f t="shared" si="122"/>
        <v>0.9863802658332609</v>
      </c>
      <c r="EV57" s="19">
        <f t="shared" si="44"/>
        <v>0</v>
      </c>
      <c r="EW57" s="19">
        <f t="shared" si="45"/>
        <v>0</v>
      </c>
      <c r="EX57" s="19">
        <f t="shared" si="46"/>
        <v>0.013619734166739115</v>
      </c>
      <c r="EY57" s="19">
        <f t="shared" si="47"/>
        <v>0</v>
      </c>
      <c r="EZ57" s="19">
        <f t="shared" si="48"/>
        <v>0</v>
      </c>
      <c r="FA57" s="19">
        <f t="shared" si="49"/>
        <v>0.9863802658332609</v>
      </c>
      <c r="FB57" s="19">
        <f>EM56*EM$14*EO57*INDEX(EM$11:EM$13,$B57,1)/ES57</f>
        <v>0.010017416361606524</v>
      </c>
      <c r="FC57" s="19">
        <f>EN56*EN$14*EO57*INDEX(EM$11:EM$13,$B57,1)/ES57</f>
        <v>0.0036023178051325915</v>
      </c>
      <c r="FD57" s="19">
        <f>EM56*EM$15*EP57*INDEX(EN$11:EN$13,$B57,1)/ES57</f>
        <v>0.015996519982164715</v>
      </c>
      <c r="FE57" s="19">
        <f>EN56*EN$15*EP57*INDEX(EN$11:EN$13,$B57,1)/ES57</f>
        <v>0.9703837458510962</v>
      </c>
      <c r="FF57" s="23"/>
      <c r="FG57" s="18">
        <f t="shared" si="123"/>
        <v>4.631384722496784E-15</v>
      </c>
      <c r="FH57" s="18">
        <f t="shared" si="171"/>
        <v>3.296911713875405E-14</v>
      </c>
      <c r="FI57" s="18">
        <f t="shared" si="188"/>
        <v>0.0013391494282600116</v>
      </c>
      <c r="FJ57" s="18">
        <f t="shared" si="172"/>
        <v>0.013427898041036336</v>
      </c>
      <c r="FK57" s="18">
        <f t="shared" si="124"/>
        <v>6.202116203183721E-18</v>
      </c>
      <c r="FL57" s="18">
        <f t="shared" si="173"/>
        <v>4.42705943442173E-16</v>
      </c>
      <c r="FM57" s="18">
        <f t="shared" si="174"/>
        <v>4.489080596453567E-16</v>
      </c>
      <c r="FN57" s="19">
        <f t="shared" si="140"/>
        <v>0.013816005460190389</v>
      </c>
      <c r="FO57" s="19">
        <f t="shared" si="125"/>
        <v>0.9861839945398096</v>
      </c>
      <c r="FP57" s="19">
        <f t="shared" si="50"/>
        <v>0</v>
      </c>
      <c r="FQ57" s="19">
        <f t="shared" si="51"/>
        <v>0</v>
      </c>
      <c r="FR57" s="19">
        <f t="shared" si="52"/>
        <v>0.013816005460190389</v>
      </c>
      <c r="FS57" s="19">
        <f t="shared" si="53"/>
        <v>0</v>
      </c>
      <c r="FT57" s="19">
        <f t="shared" si="54"/>
        <v>0</v>
      </c>
      <c r="FU57" s="19">
        <f t="shared" si="55"/>
        <v>0.9861839945398096</v>
      </c>
      <c r="FV57" s="19">
        <f>FG56*FG$14*FI57*INDEX(FG$11:FG$13,$B57,1)/FM57</f>
        <v>0.010197326076761885</v>
      </c>
      <c r="FW57" s="19">
        <f>FH56*FH$14*FI57*INDEX(FG$11:FG$13,$B57,1)/FM57</f>
        <v>0.0036186793834285034</v>
      </c>
      <c r="FX57" s="19">
        <f>FG56*FG$15*FJ57*INDEX(FH$11:FH$13,$B57,1)/FM57</f>
        <v>0.016148407683704402</v>
      </c>
      <c r="FY57" s="19">
        <f>FH56*FH$15*FJ57*INDEX(FH$11:FH$13,$B57,1)/FM57</f>
        <v>0.9700355868561052</v>
      </c>
      <c r="FZ57" s="23"/>
      <c r="GA57" s="18">
        <f t="shared" si="126"/>
        <v>4.6724385121918896E-15</v>
      </c>
      <c r="GB57" s="18">
        <f t="shared" si="175"/>
        <v>3.2960645544880165E-14</v>
      </c>
      <c r="GC57" s="18">
        <f t="shared" si="189"/>
        <v>0.0013411052789539166</v>
      </c>
      <c r="GD57" s="18">
        <f t="shared" si="176"/>
        <v>0.013480610093055873</v>
      </c>
      <c r="GE57" s="18">
        <f t="shared" si="127"/>
        <v>6.266231954288127E-18</v>
      </c>
      <c r="GF57" s="18">
        <f t="shared" si="177"/>
        <v>4.443296110059487E-16</v>
      </c>
      <c r="GG57" s="18">
        <f t="shared" si="178"/>
        <v>4.505958429602368E-16</v>
      </c>
      <c r="GH57" s="19">
        <f t="shared" si="141"/>
        <v>0.013906546303493299</v>
      </c>
      <c r="GI57" s="19">
        <f t="shared" si="128"/>
        <v>0.9860934536965068</v>
      </c>
      <c r="GJ57" s="19">
        <f t="shared" si="56"/>
        <v>0</v>
      </c>
      <c r="GK57" s="19">
        <f t="shared" si="57"/>
        <v>0</v>
      </c>
      <c r="GL57" s="19">
        <f t="shared" si="58"/>
        <v>0.013906546303493299</v>
      </c>
      <c r="GM57" s="19">
        <f t="shared" si="59"/>
        <v>0</v>
      </c>
      <c r="GN57" s="19">
        <f t="shared" si="60"/>
        <v>0</v>
      </c>
      <c r="GO57" s="19">
        <f t="shared" si="61"/>
        <v>0.9860934536965068</v>
      </c>
      <c r="GP57" s="19">
        <f>GA56*GA$14*GC57*INDEX(GA$11:GA$13,$B57,1)/GG57</f>
        <v>0.01028010013105366</v>
      </c>
      <c r="GQ57" s="19">
        <f>GB56*GB$14*GC57*INDEX(GA$11:GA$13,$B57,1)/GG57</f>
        <v>0.0036264461724396387</v>
      </c>
      <c r="GR57" s="19">
        <f>GA56*GA$15*GD57*INDEX(GB$11:GB$13,$B57,1)/GG57</f>
        <v>0.016218285097504028</v>
      </c>
      <c r="GS57" s="19">
        <f>GB56*GB$15*GD57*INDEX(GB$11:GB$13,$B57,1)/GG57</f>
        <v>0.9698751685990025</v>
      </c>
      <c r="GT57" s="23"/>
      <c r="GU57" s="18">
        <f>(GU56*GU$14+GV56*GV$14)*INDEX(GU$11:GU$13,$B57,1)</f>
        <v>4.691033253827437E-15</v>
      </c>
      <c r="GV57" s="18">
        <f>(GU56*GU$15+GV56*GV$15)*INDEX(GV$11:GV$13,$B57,1)</f>
        <v>3.295667317684629E-14</v>
      </c>
      <c r="GW57" s="18">
        <f>GU$14*GW58*INDEX(GU$11:GU$13,$B58,1)+GU$15*GX58*INDEX(GV$11:GV$13,$B58,1)</f>
        <v>0.0013420093780919188</v>
      </c>
      <c r="GX57" s="18">
        <f>GV$14*GW58*INDEX(GU$11:GU$13,$B58,1)+GV$15*GX58*INDEX(GV$11:GV$13,$B58,1)</f>
        <v>0.013504453840844945</v>
      </c>
      <c r="GY57" s="18">
        <f t="shared" si="129"/>
        <v>6.2954106195774696E-18</v>
      </c>
      <c r="GZ57" s="18">
        <f t="shared" si="179"/>
        <v>4.450618716645334E-16</v>
      </c>
      <c r="HA57" s="18">
        <f t="shared" si="180"/>
        <v>4.513572822841109E-16</v>
      </c>
      <c r="HB57" s="19">
        <f t="shared" si="142"/>
        <v>0.013947732465330575</v>
      </c>
      <c r="HC57" s="19">
        <f t="shared" si="130"/>
        <v>0.9860522675346695</v>
      </c>
      <c r="HD57" s="19">
        <f t="shared" si="62"/>
        <v>0</v>
      </c>
      <c r="HE57" s="19">
        <f t="shared" si="63"/>
        <v>0</v>
      </c>
      <c r="HF57" s="19">
        <f t="shared" si="64"/>
        <v>0.013947732465330575</v>
      </c>
      <c r="HG57" s="19">
        <f t="shared" si="65"/>
        <v>0</v>
      </c>
      <c r="HH57" s="19">
        <f t="shared" si="66"/>
        <v>0</v>
      </c>
      <c r="HI57" s="19">
        <f t="shared" si="67"/>
        <v>0.9860522675346695</v>
      </c>
      <c r="HJ57" s="19">
        <f>GU56*GU$14*GW57*INDEX(GU$11:GU$13,$B57,1)/HA57</f>
        <v>0.010317686454603476</v>
      </c>
      <c r="HK57" s="19">
        <f>GV56*GV$14*GW57*INDEX(GU$11:GU$13,$B57,1)/HA57</f>
        <v>0.0036300460107270976</v>
      </c>
      <c r="HL57" s="19">
        <f>GU56*GU$15*GX57*INDEX(GV$11:GV$13,$B57,1)/HA57</f>
        <v>0.016250034138327926</v>
      </c>
      <c r="HM57" s="19">
        <f>GV56*GV$15*GX57*INDEX(GV$11:GV$13,$B57,1)/HA57</f>
        <v>0.9698022333963418</v>
      </c>
      <c r="HN57" s="28" t="s">
        <v>4</v>
      </c>
      <c r="HO57" s="69">
        <v>0.4</v>
      </c>
      <c r="HP57" s="69">
        <v>0.3</v>
      </c>
      <c r="HQ57" s="69"/>
      <c r="HR57" s="59"/>
      <c r="HS57" s="59"/>
      <c r="HT57" s="59"/>
      <c r="HU57" s="59"/>
      <c r="HV57" s="59"/>
      <c r="HW57" s="59"/>
    </row>
    <row r="58" spans="1:231" ht="13.5" thickTop="1">
      <c r="A58">
        <v>32</v>
      </c>
      <c r="B58" s="22">
        <v>2</v>
      </c>
      <c r="C58" s="18">
        <f t="shared" si="68"/>
        <v>7.397564418294683E-18</v>
      </c>
      <c r="D58" s="18">
        <f t="shared" si="131"/>
        <v>4.3311129516666694E-17</v>
      </c>
      <c r="E58" s="18">
        <f t="shared" si="132"/>
        <v>0.018000000000000006</v>
      </c>
      <c r="F58" s="18">
        <f t="shared" si="1"/>
        <v>0.018000000000000006</v>
      </c>
      <c r="G58" s="18">
        <f t="shared" si="69"/>
        <v>1.3315615952930433E-19</v>
      </c>
      <c r="H58" s="18">
        <f t="shared" si="70"/>
        <v>7.796003313000007E-19</v>
      </c>
      <c r="I58" s="18">
        <f t="shared" si="71"/>
        <v>9.12756490829305E-19</v>
      </c>
      <c r="J58" s="19">
        <f t="shared" si="72"/>
        <v>0.14588355258730876</v>
      </c>
      <c r="K58" s="19">
        <f t="shared" si="73"/>
        <v>0.8541164474126912</v>
      </c>
      <c r="L58" s="19">
        <f t="shared" si="2"/>
        <v>0</v>
      </c>
      <c r="M58" s="19">
        <f t="shared" si="3"/>
        <v>0.14588355258730876</v>
      </c>
      <c r="N58" s="19">
        <f t="shared" si="4"/>
        <v>0</v>
      </c>
      <c r="O58" s="19">
        <f t="shared" si="5"/>
        <v>0</v>
      </c>
      <c r="P58" s="19">
        <f t="shared" si="6"/>
        <v>0.8541164474126912</v>
      </c>
      <c r="Q58" s="19">
        <f t="shared" si="7"/>
        <v>0</v>
      </c>
      <c r="R58" s="19">
        <f t="shared" si="74"/>
        <v>0.03973993311565449</v>
      </c>
      <c r="S58" s="19">
        <f t="shared" si="75"/>
        <v>0.1061436194716543</v>
      </c>
      <c r="T58" s="19">
        <f t="shared" si="76"/>
        <v>0.004967491639456811</v>
      </c>
      <c r="U58" s="19">
        <f t="shared" si="77"/>
        <v>0.8491489557732343</v>
      </c>
      <c r="V58" s="23"/>
      <c r="W58" s="18">
        <f t="shared" si="78"/>
        <v>5.307031572446737E-16</v>
      </c>
      <c r="X58" s="18">
        <f t="shared" si="143"/>
        <v>6.791488499035253E-15</v>
      </c>
      <c r="Y58" s="18">
        <f t="shared" si="181"/>
        <v>0.004892091293180426</v>
      </c>
      <c r="Z58" s="18">
        <f t="shared" si="144"/>
        <v>0.01587545769460891</v>
      </c>
      <c r="AA58" s="18">
        <f t="shared" si="79"/>
        <v>2.5962482948200302E-18</v>
      </c>
      <c r="AB58" s="18">
        <f t="shared" si="145"/>
        <v>1.0781798834985713E-16</v>
      </c>
      <c r="AC58" s="18">
        <f t="shared" si="146"/>
        <v>1.1041423664467716E-16</v>
      </c>
      <c r="AD58" s="19">
        <f t="shared" si="133"/>
        <v>0.023513709587786112</v>
      </c>
      <c r="AE58" s="19">
        <f t="shared" si="80"/>
        <v>0.9764862904122139</v>
      </c>
      <c r="AF58" s="19">
        <f t="shared" si="8"/>
        <v>0</v>
      </c>
      <c r="AG58" s="19">
        <f t="shared" si="9"/>
        <v>0.023513709587786112</v>
      </c>
      <c r="AH58" s="19">
        <f t="shared" si="10"/>
        <v>0</v>
      </c>
      <c r="AI58" s="19">
        <f t="shared" si="11"/>
        <v>0</v>
      </c>
      <c r="AJ58" s="19">
        <f t="shared" si="12"/>
        <v>0.9764862904122139</v>
      </c>
      <c r="AK58" s="19">
        <f t="shared" si="13"/>
        <v>0</v>
      </c>
      <c r="AL58" s="19">
        <f t="shared" si="81"/>
        <v>0.007043267368546076</v>
      </c>
      <c r="AM58" s="19">
        <f t="shared" si="82"/>
        <v>0.016470442219240038</v>
      </c>
      <c r="AN58" s="19">
        <f t="shared" si="83"/>
        <v>0.005524456224650045</v>
      </c>
      <c r="AO58" s="19">
        <f t="shared" si="84"/>
        <v>0.9709618341875637</v>
      </c>
      <c r="AP58" s="23"/>
      <c r="AQ58" s="18">
        <f t="shared" si="85"/>
        <v>5.886337281117234E-16</v>
      </c>
      <c r="AR58" s="18">
        <f t="shared" si="147"/>
        <v>1.1239740880063131E-14</v>
      </c>
      <c r="AS58" s="18">
        <f t="shared" si="182"/>
        <v>0.00264866838355413</v>
      </c>
      <c r="AT58" s="18">
        <f t="shared" si="148"/>
        <v>0.021390005326121498</v>
      </c>
      <c r="AU58" s="18">
        <f t="shared" si="86"/>
        <v>1.5590955451431197E-18</v>
      </c>
      <c r="AV58" s="18">
        <f t="shared" si="149"/>
        <v>2.404181172887759E-16</v>
      </c>
      <c r="AW58" s="18">
        <f t="shared" si="150"/>
        <v>2.41977212833919E-16</v>
      </c>
      <c r="AX58" s="19">
        <f t="shared" si="134"/>
        <v>0.00644315027387808</v>
      </c>
      <c r="AY58" s="19">
        <f t="shared" si="87"/>
        <v>0.993556849726122</v>
      </c>
      <c r="AZ58" s="19">
        <f t="shared" si="14"/>
        <v>0</v>
      </c>
      <c r="BA58" s="19">
        <f t="shared" si="15"/>
        <v>0.00644315027387808</v>
      </c>
      <c r="BB58" s="19">
        <f t="shared" si="16"/>
        <v>0</v>
      </c>
      <c r="BC58" s="19">
        <f t="shared" si="17"/>
        <v>0</v>
      </c>
      <c r="BD58" s="19">
        <f t="shared" si="18"/>
        <v>0.993556849726122</v>
      </c>
      <c r="BE58" s="19">
        <f t="shared" si="19"/>
        <v>0</v>
      </c>
      <c r="BF58" s="19">
        <f t="shared" si="88"/>
        <v>0.0024584620245165223</v>
      </c>
      <c r="BG58" s="19">
        <f t="shared" si="89"/>
        <v>0.0039846882493615576</v>
      </c>
      <c r="BH58" s="19">
        <f t="shared" si="90"/>
        <v>0.005567247128151054</v>
      </c>
      <c r="BI58" s="19">
        <f t="shared" si="91"/>
        <v>0.987989602597971</v>
      </c>
      <c r="BJ58" s="23"/>
      <c r="BK58" s="18">
        <f t="shared" si="92"/>
        <v>6.861825608655159E-16</v>
      </c>
      <c r="BL58" s="18">
        <f t="shared" si="151"/>
        <v>1.3478960953701546E-14</v>
      </c>
      <c r="BM58" s="18">
        <f t="shared" si="183"/>
        <v>0.0022709555648329576</v>
      </c>
      <c r="BN58" s="18">
        <f t="shared" si="152"/>
        <v>0.024277354530162266</v>
      </c>
      <c r="BO58" s="18">
        <f t="shared" si="93"/>
        <v>1.5582901050888729E-18</v>
      </c>
      <c r="BP58" s="18">
        <f t="shared" si="153"/>
        <v>3.272335137712265E-16</v>
      </c>
      <c r="BQ58" s="18">
        <f t="shared" si="154"/>
        <v>3.287918038763154E-16</v>
      </c>
      <c r="BR58" s="19">
        <f t="shared" si="135"/>
        <v>0.0047394432790516545</v>
      </c>
      <c r="BS58" s="19">
        <f t="shared" si="94"/>
        <v>0.9952605567209484</v>
      </c>
      <c r="BT58" s="19">
        <f t="shared" si="20"/>
        <v>0</v>
      </c>
      <c r="BU58" s="19">
        <f t="shared" si="21"/>
        <v>0.0047394432790516545</v>
      </c>
      <c r="BV58" s="19">
        <f t="shared" si="22"/>
        <v>0</v>
      </c>
      <c r="BW58" s="19">
        <f t="shared" si="23"/>
        <v>0</v>
      </c>
      <c r="BX58" s="19">
        <f t="shared" si="24"/>
        <v>0.9952605567209484</v>
      </c>
      <c r="BY58" s="19">
        <f t="shared" si="25"/>
        <v>0</v>
      </c>
      <c r="BZ58" s="19">
        <f t="shared" si="95"/>
        <v>0.002312844393070481</v>
      </c>
      <c r="CA58" s="19">
        <f t="shared" si="96"/>
        <v>0.0024265988859811733</v>
      </c>
      <c r="CB58" s="19">
        <f t="shared" si="97"/>
        <v>0.006785842967448381</v>
      </c>
      <c r="CC58" s="19">
        <f t="shared" si="98"/>
        <v>0.9884747137534998</v>
      </c>
      <c r="CD58" s="23"/>
      <c r="CE58" s="18">
        <f t="shared" si="99"/>
        <v>8.10338105643821E-16</v>
      </c>
      <c r="CF58" s="18">
        <f t="shared" si="155"/>
        <v>1.46017262418484E-14</v>
      </c>
      <c r="CG58" s="18">
        <f t="shared" si="184"/>
        <v>0.002218954224487762</v>
      </c>
      <c r="CH58" s="18">
        <f t="shared" si="156"/>
        <v>0.026348155799296235</v>
      </c>
      <c r="CI58" s="18">
        <f t="shared" si="100"/>
        <v>1.798103162781767E-18</v>
      </c>
      <c r="CJ58" s="18">
        <f t="shared" si="157"/>
        <v>3.847285579588939E-16</v>
      </c>
      <c r="CK58" s="18">
        <f t="shared" si="158"/>
        <v>3.8652666112167565E-16</v>
      </c>
      <c r="CL58" s="19">
        <f t="shared" si="136"/>
        <v>0.004651951194165459</v>
      </c>
      <c r="CM58" s="19">
        <f t="shared" si="101"/>
        <v>0.9953480488058346</v>
      </c>
      <c r="CN58" s="19">
        <f t="shared" si="26"/>
        <v>0</v>
      </c>
      <c r="CO58" s="19">
        <f t="shared" si="27"/>
        <v>0.004651951194165459</v>
      </c>
      <c r="CP58" s="19">
        <f t="shared" si="28"/>
        <v>0</v>
      </c>
      <c r="CQ58" s="19">
        <f t="shared" si="29"/>
        <v>0</v>
      </c>
      <c r="CR58" s="19">
        <f t="shared" si="30"/>
        <v>0.9953480488058346</v>
      </c>
      <c r="CS58" s="19">
        <f t="shared" si="31"/>
        <v>0</v>
      </c>
      <c r="CT58" s="19">
        <f t="shared" si="102"/>
        <v>0.0026422030239588905</v>
      </c>
      <c r="CU58" s="19">
        <f t="shared" si="103"/>
        <v>0.0020097481702065685</v>
      </c>
      <c r="CV58" s="19">
        <f t="shared" si="104"/>
        <v>0.008327442802208774</v>
      </c>
      <c r="CW58" s="19">
        <f t="shared" si="105"/>
        <v>0.9870206060036258</v>
      </c>
      <c r="CX58" s="23"/>
      <c r="CY58" s="18">
        <f t="shared" si="106"/>
        <v>9.01274693295683E-16</v>
      </c>
      <c r="CZ58" s="18">
        <f t="shared" si="159"/>
        <v>1.507519818061049E-14</v>
      </c>
      <c r="DA58" s="18">
        <f t="shared" si="185"/>
        <v>0.0022186477168957843</v>
      </c>
      <c r="DB58" s="18">
        <f t="shared" si="160"/>
        <v>0.02773235222785425</v>
      </c>
      <c r="DC58" s="18">
        <f t="shared" si="107"/>
        <v>1.9996110405764155E-18</v>
      </c>
      <c r="DD58" s="18">
        <f t="shared" si="161"/>
        <v>4.180707058493977E-16</v>
      </c>
      <c r="DE58" s="18">
        <f t="shared" si="162"/>
        <v>4.200703168899741E-16</v>
      </c>
      <c r="DF58" s="19">
        <f t="shared" si="137"/>
        <v>0.004760181712863465</v>
      </c>
      <c r="DG58" s="19">
        <f t="shared" si="108"/>
        <v>0.9952398182871365</v>
      </c>
      <c r="DH58" s="19">
        <f t="shared" si="32"/>
        <v>0</v>
      </c>
      <c r="DI58" s="19">
        <f t="shared" si="33"/>
        <v>0.004760181712863465</v>
      </c>
      <c r="DJ58" s="19">
        <f t="shared" si="34"/>
        <v>0</v>
      </c>
      <c r="DK58" s="19">
        <f t="shared" si="35"/>
        <v>0</v>
      </c>
      <c r="DL58" s="19">
        <f t="shared" si="36"/>
        <v>0.9952398182871365</v>
      </c>
      <c r="DM58" s="19">
        <f t="shared" si="37"/>
        <v>0</v>
      </c>
      <c r="DN58" s="19">
        <f t="shared" si="109"/>
        <v>0.002911817227871561</v>
      </c>
      <c r="DO58" s="19">
        <f t="shared" si="110"/>
        <v>0.0018483644849919035</v>
      </c>
      <c r="DP58" s="19">
        <f t="shared" si="111"/>
        <v>0.009477212755927555</v>
      </c>
      <c r="DQ58" s="19">
        <f t="shared" si="112"/>
        <v>0.9857626055312091</v>
      </c>
      <c r="DR58" s="23"/>
      <c r="DS58" s="18">
        <f t="shared" si="113"/>
        <v>9.528304585407648E-16</v>
      </c>
      <c r="DT58" s="18">
        <f t="shared" si="163"/>
        <v>1.526259192453502E-14</v>
      </c>
      <c r="DU58" s="18">
        <f t="shared" si="186"/>
        <v>0.0022255010496366884</v>
      </c>
      <c r="DV58" s="18">
        <f t="shared" si="164"/>
        <v>0.028500203074253855</v>
      </c>
      <c r="DW58" s="18">
        <f t="shared" si="114"/>
        <v>2.120525185608279E-18</v>
      </c>
      <c r="DX58" s="18">
        <f t="shared" si="165"/>
        <v>4.3498696928871503E-16</v>
      </c>
      <c r="DY58" s="18">
        <f t="shared" si="166"/>
        <v>4.3710749447432333E-16</v>
      </c>
      <c r="DZ58" s="19">
        <f t="shared" si="138"/>
        <v>0.004851267050816589</v>
      </c>
      <c r="EA58" s="19">
        <f t="shared" si="115"/>
        <v>0.9951487329491834</v>
      </c>
      <c r="EB58" s="19">
        <f t="shared" si="38"/>
        <v>0</v>
      </c>
      <c r="EC58" s="19">
        <f t="shared" si="39"/>
        <v>0.004851267050816589</v>
      </c>
      <c r="ED58" s="19">
        <f t="shared" si="40"/>
        <v>0</v>
      </c>
      <c r="EE58" s="19">
        <f t="shared" si="41"/>
        <v>0</v>
      </c>
      <c r="EF58" s="19">
        <f t="shared" si="42"/>
        <v>0.9951487329491834</v>
      </c>
      <c r="EG58" s="19">
        <f t="shared" si="43"/>
        <v>0</v>
      </c>
      <c r="EH58" s="19">
        <f t="shared" si="116"/>
        <v>0.003068796427080132</v>
      </c>
      <c r="EI58" s="19">
        <f t="shared" si="117"/>
        <v>0.0017824706237364572</v>
      </c>
      <c r="EJ58" s="19">
        <f t="shared" si="118"/>
        <v>0.010137757586467944</v>
      </c>
      <c r="EK58" s="19">
        <f t="shared" si="119"/>
        <v>0.9850109753627154</v>
      </c>
      <c r="EL58" s="23"/>
      <c r="EM58" s="18">
        <f t="shared" si="120"/>
        <v>9.787329254526035E-16</v>
      </c>
      <c r="EN58" s="18">
        <f t="shared" si="167"/>
        <v>1.5339310338684172E-14</v>
      </c>
      <c r="EO58" s="18">
        <f t="shared" si="187"/>
        <v>0.0022306166011112636</v>
      </c>
      <c r="EP58" s="18">
        <f t="shared" si="168"/>
        <v>0.028880463670948365</v>
      </c>
      <c r="EQ58" s="18">
        <f t="shared" si="121"/>
        <v>2.1831779115687703E-18</v>
      </c>
      <c r="ER58" s="18">
        <f t="shared" si="169"/>
        <v>4.430063949737709E-16</v>
      </c>
      <c r="ES58" s="18">
        <f t="shared" si="170"/>
        <v>4.451895728853396E-16</v>
      </c>
      <c r="ET58" s="19">
        <f t="shared" si="139"/>
        <v>0.004903928673394731</v>
      </c>
      <c r="EU58" s="19">
        <f t="shared" si="122"/>
        <v>0.9950960713266054</v>
      </c>
      <c r="EV58" s="19">
        <f t="shared" si="44"/>
        <v>0</v>
      </c>
      <c r="EW58" s="19">
        <f t="shared" si="45"/>
        <v>0.004903928673394731</v>
      </c>
      <c r="EX58" s="19">
        <f t="shared" si="46"/>
        <v>0</v>
      </c>
      <c r="EY58" s="19">
        <f t="shared" si="47"/>
        <v>0</v>
      </c>
      <c r="EZ58" s="19">
        <f t="shared" si="48"/>
        <v>0.9950960713266054</v>
      </c>
      <c r="FA58" s="19">
        <f t="shared" si="49"/>
        <v>0</v>
      </c>
      <c r="FB58" s="19">
        <f>EM57*EM$14*EO58*INDEX(EM$11:EM$13,$B58,1)/ES58</f>
        <v>0.0031487300122801654</v>
      </c>
      <c r="FC58" s="19">
        <f>EN57*EN$14*EO58*INDEX(EM$11:EM$13,$B58,1)/ES58</f>
        <v>0.0017551986611145645</v>
      </c>
      <c r="FD58" s="19">
        <f>EM57*EM$15*EP58*INDEX(EN$11:EN$13,$B58,1)/ES58</f>
        <v>0.010471004154458948</v>
      </c>
      <c r="FE58" s="19">
        <f>EN57*EN$15*EP58*INDEX(EN$11:EN$13,$B58,1)/ES58</f>
        <v>0.9846250671721463</v>
      </c>
      <c r="FF58" s="23"/>
      <c r="FG58" s="18">
        <f t="shared" si="123"/>
        <v>9.910175733367693E-16</v>
      </c>
      <c r="FH58" s="18">
        <f t="shared" si="171"/>
        <v>1.5372137751305256E-14</v>
      </c>
      <c r="FI58" s="18">
        <f t="shared" si="188"/>
        <v>0.002233464062774966</v>
      </c>
      <c r="FJ58" s="18">
        <f t="shared" si="172"/>
        <v>0.02905872070212235</v>
      </c>
      <c r="FK58" s="18">
        <f t="shared" si="124"/>
        <v>2.2134021356261286E-18</v>
      </c>
      <c r="FL58" s="18">
        <f t="shared" si="173"/>
        <v>4.466946575097305E-16</v>
      </c>
      <c r="FM58" s="18">
        <f t="shared" si="174"/>
        <v>4.489080596453566E-16</v>
      </c>
      <c r="FN58" s="19">
        <f t="shared" si="140"/>
        <v>0.004930635768434957</v>
      </c>
      <c r="FO58" s="19">
        <f t="shared" si="125"/>
        <v>0.9950693642315651</v>
      </c>
      <c r="FP58" s="19">
        <f t="shared" si="50"/>
        <v>0</v>
      </c>
      <c r="FQ58" s="19">
        <f t="shared" si="51"/>
        <v>0.004930635768434957</v>
      </c>
      <c r="FR58" s="19">
        <f t="shared" si="52"/>
        <v>0</v>
      </c>
      <c r="FS58" s="19">
        <f t="shared" si="53"/>
        <v>0</v>
      </c>
      <c r="FT58" s="19">
        <f t="shared" si="54"/>
        <v>0.9950693642315651</v>
      </c>
      <c r="FU58" s="19">
        <f t="shared" si="55"/>
        <v>0</v>
      </c>
      <c r="FV58" s="19">
        <f>FG57*FG$14*FI58*INDEX(FG$11:FG$13,$B58,1)/FM58</f>
        <v>0.003186932235462125</v>
      </c>
      <c r="FW58" s="19">
        <f>FH57*FH$14*FI58*INDEX(FG$11:FG$13,$B58,1)/FM58</f>
        <v>0.0017437035329728328</v>
      </c>
      <c r="FX58" s="19">
        <f>FG57*FG$15*FJ58*INDEX(FH$11:FH$13,$B58,1)/FM58</f>
        <v>0.010629073224728267</v>
      </c>
      <c r="FY58" s="19">
        <f>FH57*FH$15*FJ58*INDEX(FH$11:FH$13,$B58,1)/FM58</f>
        <v>0.9844402910068369</v>
      </c>
      <c r="FZ58" s="23"/>
      <c r="GA58" s="18">
        <f t="shared" si="126"/>
        <v>9.966825102266815E-16</v>
      </c>
      <c r="GB58" s="18">
        <f t="shared" si="175"/>
        <v>1.5386564430208717E-14</v>
      </c>
      <c r="GC58" s="18">
        <f t="shared" si="189"/>
        <v>0.002234886262115644</v>
      </c>
      <c r="GD58" s="18">
        <f t="shared" si="176"/>
        <v>0.029140252389945512</v>
      </c>
      <c r="GE58" s="18">
        <f t="shared" si="127"/>
        <v>2.2274720497965454E-18</v>
      </c>
      <c r="GF58" s="18">
        <f t="shared" si="177"/>
        <v>4.483683709104402E-16</v>
      </c>
      <c r="GG58" s="18">
        <f t="shared" si="178"/>
        <v>4.505958429602368E-16</v>
      </c>
      <c r="GH58" s="19">
        <f t="shared" si="141"/>
        <v>0.004943392365013698</v>
      </c>
      <c r="GI58" s="19">
        <f t="shared" si="128"/>
        <v>0.9950566076349862</v>
      </c>
      <c r="GJ58" s="19">
        <f t="shared" si="56"/>
        <v>0</v>
      </c>
      <c r="GK58" s="19">
        <f t="shared" si="57"/>
        <v>0.004943392365013698</v>
      </c>
      <c r="GL58" s="19">
        <f t="shared" si="58"/>
        <v>0</v>
      </c>
      <c r="GM58" s="19">
        <f t="shared" si="59"/>
        <v>0</v>
      </c>
      <c r="GN58" s="19">
        <f t="shared" si="60"/>
        <v>0.9950566076349862</v>
      </c>
      <c r="GO58" s="19">
        <f t="shared" si="61"/>
        <v>0</v>
      </c>
      <c r="GP58" s="19">
        <f>GA57*GA$14*GC58*INDEX(GA$11:GA$13,$B58,1)/GG58</f>
        <v>0.003204628337565052</v>
      </c>
      <c r="GQ58" s="19">
        <f>GB57*GB$14*GC58*INDEX(GA$11:GA$13,$B58,1)/GG58</f>
        <v>0.0017387640274486459</v>
      </c>
      <c r="GR58" s="19">
        <f>GA57*GA$15*GD58*INDEX(GB$11:GB$13,$B58,1)/GG58</f>
        <v>0.010701917965928245</v>
      </c>
      <c r="GS58" s="19">
        <f>GB57*GB$15*GD58*INDEX(GB$11:GB$13,$B58,1)/GG58</f>
        <v>0.9843546896690581</v>
      </c>
      <c r="GT58" s="23"/>
      <c r="GU58" s="18">
        <f>(GU57*GU$14+GV57*GV$14)*INDEX(GU$11:GU$13,$B58,1)</f>
        <v>9.992590545455981E-16</v>
      </c>
      <c r="GV58" s="18">
        <f>(GU57*GU$15+GV57*GV$15)*INDEX(GV$11:GV$13,$B58,1)</f>
        <v>1.53929854542375E-14</v>
      </c>
      <c r="GW58" s="18">
        <f>GU$14*GW59*INDEX(GU$11:GU$13,$B59,1)+GU$15*GX59*INDEX(GV$11:GV$13,$B59,1)</f>
        <v>0.002235561867319485</v>
      </c>
      <c r="GX58" s="18">
        <f>GV$14*GW59*INDEX(GU$11:GU$13,$B59,1)+GV$15*GX59*INDEX(GV$11:GV$13,$B59,1)</f>
        <v>0.02917714553693396</v>
      </c>
      <c r="GY58" s="18">
        <f t="shared" si="129"/>
        <v>2.2339054379158603E-18</v>
      </c>
      <c r="GZ58" s="18">
        <f t="shared" si="179"/>
        <v>4.491233768461951E-16</v>
      </c>
      <c r="HA58" s="18">
        <f t="shared" si="180"/>
        <v>4.51357282284111E-16</v>
      </c>
      <c r="HB58" s="19">
        <f t="shared" si="142"/>
        <v>0.004949306293699518</v>
      </c>
      <c r="HC58" s="19">
        <f t="shared" si="130"/>
        <v>0.9950506937063005</v>
      </c>
      <c r="HD58" s="19">
        <f t="shared" si="62"/>
        <v>0</v>
      </c>
      <c r="HE58" s="19">
        <f t="shared" si="63"/>
        <v>0.004949306293699518</v>
      </c>
      <c r="HF58" s="19">
        <f t="shared" si="64"/>
        <v>0</v>
      </c>
      <c r="HG58" s="19">
        <f t="shared" si="65"/>
        <v>0</v>
      </c>
      <c r="HH58" s="19">
        <f t="shared" si="66"/>
        <v>0.9950506937063005</v>
      </c>
      <c r="HI58" s="19">
        <f t="shared" si="67"/>
        <v>0</v>
      </c>
      <c r="HJ58" s="19">
        <f>GU57*GU$14*GW58*INDEX(GU$11:GU$13,$B58,1)/HA58</f>
        <v>0.0032126982701760893</v>
      </c>
      <c r="HK58" s="19">
        <f>GV57*GV$14*GW58*INDEX(GU$11:GU$13,$B58,1)/HA58</f>
        <v>0.001736608023523429</v>
      </c>
      <c r="HL58" s="19">
        <f>GU57*GU$15*GX58*INDEX(GV$11:GV$13,$B58,1)/HA58</f>
        <v>0.010735034195154484</v>
      </c>
      <c r="HM58" s="19">
        <f>GV57*GV$15*GX58*INDEX(GV$11:GV$13,$B58,1)/HA58</f>
        <v>0.984315659511146</v>
      </c>
      <c r="HN58" s="27" t="s">
        <v>14</v>
      </c>
      <c r="HO58" s="68">
        <v>0.45</v>
      </c>
      <c r="HP58" s="68">
        <v>0.45</v>
      </c>
      <c r="HQ58" s="68">
        <v>0.5</v>
      </c>
      <c r="HR58" s="59"/>
      <c r="HS58" s="59"/>
      <c r="HT58" s="59"/>
      <c r="HU58" s="59"/>
      <c r="HV58" s="59"/>
      <c r="HW58" s="59"/>
    </row>
    <row r="59" spans="1:231" ht="12.75">
      <c r="A59">
        <v>33</v>
      </c>
      <c r="B59" s="22">
        <v>2</v>
      </c>
      <c r="C59" s="18">
        <f t="shared" si="68"/>
        <v>2.049832897260483E-18</v>
      </c>
      <c r="D59" s="18">
        <f t="shared" si="131"/>
        <v>7.077732011032565E-18</v>
      </c>
      <c r="E59" s="18">
        <f>C$16</f>
        <v>0.1</v>
      </c>
      <c r="F59" s="18">
        <f>D$16</f>
        <v>0.1</v>
      </c>
      <c r="G59" s="18">
        <f t="shared" si="69"/>
        <v>2.049832897260483E-19</v>
      </c>
      <c r="H59" s="18">
        <f t="shared" si="70"/>
        <v>7.077732011032566E-19</v>
      </c>
      <c r="I59" s="18">
        <f t="shared" si="71"/>
        <v>9.127564908293049E-19</v>
      </c>
      <c r="J59" s="19">
        <f t="shared" si="72"/>
        <v>0.22457609645679566</v>
      </c>
      <c r="K59" s="19">
        <f t="shared" si="73"/>
        <v>0.7754239035432043</v>
      </c>
      <c r="L59" s="19">
        <f t="shared" si="2"/>
        <v>0</v>
      </c>
      <c r="M59" s="19">
        <f t="shared" si="3"/>
        <v>0.22457609645679566</v>
      </c>
      <c r="N59" s="19">
        <f t="shared" si="4"/>
        <v>0</v>
      </c>
      <c r="O59" s="19">
        <f t="shared" si="5"/>
        <v>0</v>
      </c>
      <c r="P59" s="19">
        <f t="shared" si="6"/>
        <v>0.7754239035432043</v>
      </c>
      <c r="Q59" s="19">
        <f t="shared" si="7"/>
        <v>0</v>
      </c>
      <c r="R59" s="19">
        <f t="shared" si="74"/>
        <v>0.12967426896649667</v>
      </c>
      <c r="S59" s="19">
        <f t="shared" si="75"/>
        <v>0.09490182749029902</v>
      </c>
      <c r="T59" s="19">
        <f t="shared" si="76"/>
        <v>0.016209283620812084</v>
      </c>
      <c r="U59" s="19">
        <f t="shared" si="77"/>
        <v>0.7592146199223921</v>
      </c>
      <c r="V59" s="23"/>
      <c r="W59" s="18">
        <f t="shared" si="78"/>
        <v>2.3918864273045466E-16</v>
      </c>
      <c r="X59" s="18">
        <f t="shared" si="143"/>
        <v>2.5222662285211135E-15</v>
      </c>
      <c r="Y59" s="18">
        <f>W$16</f>
        <v>0.015298833497498958</v>
      </c>
      <c r="Z59" s="18">
        <f>X$16</f>
        <v>0.042325004481245834</v>
      </c>
      <c r="AA59" s="18">
        <f t="shared" si="79"/>
        <v>3.65930721962599E-18</v>
      </c>
      <c r="AB59" s="18">
        <f t="shared" si="145"/>
        <v>1.0675492942505116E-16</v>
      </c>
      <c r="AC59" s="18">
        <f t="shared" si="146"/>
        <v>1.1041423664467715E-16</v>
      </c>
      <c r="AD59" s="19">
        <f t="shared" si="133"/>
        <v>0.033141624946445694</v>
      </c>
      <c r="AE59" s="19">
        <f t="shared" si="80"/>
        <v>0.9668583750535543</v>
      </c>
      <c r="AF59" s="19">
        <f t="shared" si="8"/>
        <v>0</v>
      </c>
      <c r="AG59" s="19">
        <f t="shared" si="9"/>
        <v>0.033141624946445694</v>
      </c>
      <c r="AH59" s="19">
        <f t="shared" si="10"/>
        <v>0</v>
      </c>
      <c r="AI59" s="19">
        <f t="shared" si="11"/>
        <v>0</v>
      </c>
      <c r="AJ59" s="19">
        <f t="shared" si="12"/>
        <v>0.9668583750535543</v>
      </c>
      <c r="AK59" s="19">
        <f t="shared" si="13"/>
        <v>0</v>
      </c>
      <c r="AL59" s="19">
        <f t="shared" si="81"/>
        <v>0.014091151303203386</v>
      </c>
      <c r="AM59" s="19">
        <f t="shared" si="82"/>
        <v>0.01905047364324231</v>
      </c>
      <c r="AN59" s="19">
        <f t="shared" si="83"/>
        <v>0.00942255828458273</v>
      </c>
      <c r="AO59" s="19">
        <f t="shared" si="84"/>
        <v>0.9574358167689716</v>
      </c>
      <c r="AP59" s="23"/>
      <c r="AQ59" s="18">
        <f t="shared" si="85"/>
        <v>2.390266092195221E-16</v>
      </c>
      <c r="AR59" s="18">
        <f t="shared" si="147"/>
        <v>4.562974424527068E-15</v>
      </c>
      <c r="AS59" s="18">
        <f>AQ$16</f>
        <v>0.002250354225182249</v>
      </c>
      <c r="AT59" s="18">
        <f>AR$16</f>
        <v>0.05291270470334819</v>
      </c>
      <c r="AU59" s="18">
        <f t="shared" si="86"/>
        <v>5.378945399881379E-19</v>
      </c>
      <c r="AV59" s="18">
        <f t="shared" si="149"/>
        <v>2.4143931829393087E-16</v>
      </c>
      <c r="AW59" s="18">
        <f t="shared" si="150"/>
        <v>2.41977212833919E-16</v>
      </c>
      <c r="AX59" s="19">
        <f t="shared" si="134"/>
        <v>0.0022229140243768394</v>
      </c>
      <c r="AY59" s="19">
        <f t="shared" si="87"/>
        <v>0.9977770859756232</v>
      </c>
      <c r="AZ59" s="19">
        <f t="shared" si="14"/>
        <v>0</v>
      </c>
      <c r="BA59" s="19">
        <f t="shared" si="15"/>
        <v>0.0022229140243768394</v>
      </c>
      <c r="BB59" s="19">
        <f t="shared" si="16"/>
        <v>0</v>
      </c>
      <c r="BC59" s="19">
        <f t="shared" si="17"/>
        <v>0</v>
      </c>
      <c r="BD59" s="19">
        <f t="shared" si="18"/>
        <v>0.9977770859756232</v>
      </c>
      <c r="BE59" s="19">
        <f t="shared" si="19"/>
        <v>0</v>
      </c>
      <c r="BF59" s="19">
        <f t="shared" si="88"/>
        <v>0.0008485310964837158</v>
      </c>
      <c r="BG59" s="19">
        <f t="shared" si="89"/>
        <v>0.0013743829278931238</v>
      </c>
      <c r="BH59" s="19">
        <f t="shared" si="90"/>
        <v>0.005594619177394365</v>
      </c>
      <c r="BI59" s="19">
        <f t="shared" si="91"/>
        <v>0.9921824667982289</v>
      </c>
      <c r="BJ59" s="23"/>
      <c r="BK59" s="18">
        <f t="shared" si="92"/>
        <v>2.496839060487545E-16</v>
      </c>
      <c r="BL59" s="18">
        <f t="shared" si="151"/>
        <v>5.775204870344166E-15</v>
      </c>
      <c r="BM59" s="18">
        <f>BK$16</f>
        <v>0.00014367145792132174</v>
      </c>
      <c r="BN59" s="18">
        <f>BL$16</f>
        <v>0.056925414562119615</v>
      </c>
      <c r="BO59" s="18">
        <f t="shared" si="93"/>
        <v>3.5872450801514887E-20</v>
      </c>
      <c r="BP59" s="18">
        <f t="shared" si="153"/>
        <v>3.2875593142551394E-16</v>
      </c>
      <c r="BQ59" s="18">
        <f t="shared" si="154"/>
        <v>3.2879180387631545E-16</v>
      </c>
      <c r="BR59" s="19">
        <f t="shared" si="135"/>
        <v>0.00010910384741527604</v>
      </c>
      <c r="BS59" s="19">
        <f t="shared" si="94"/>
        <v>0.9998908961525848</v>
      </c>
      <c r="BT59" s="19">
        <f t="shared" si="20"/>
        <v>0</v>
      </c>
      <c r="BU59" s="19">
        <f t="shared" si="21"/>
        <v>0.00010910384741527604</v>
      </c>
      <c r="BV59" s="19">
        <f t="shared" si="22"/>
        <v>0</v>
      </c>
      <c r="BW59" s="19">
        <f t="shared" si="23"/>
        <v>0</v>
      </c>
      <c r="BX59" s="19">
        <f t="shared" si="24"/>
        <v>0.9998908961525848</v>
      </c>
      <c r="BY59" s="19">
        <f t="shared" si="25"/>
        <v>0</v>
      </c>
      <c r="BZ59" s="19">
        <f t="shared" si="95"/>
        <v>4.3186840577373016E-05</v>
      </c>
      <c r="CA59" s="19">
        <f t="shared" si="96"/>
        <v>6.5917006837903E-05</v>
      </c>
      <c r="CB59" s="19">
        <f t="shared" si="97"/>
        <v>0.004696256438474281</v>
      </c>
      <c r="CC59" s="19">
        <f t="shared" si="98"/>
        <v>0.9951946397141104</v>
      </c>
      <c r="CD59" s="23"/>
      <c r="CE59" s="18">
        <f t="shared" si="99"/>
        <v>2.699881416119264E-16</v>
      </c>
      <c r="CF59" s="18">
        <f t="shared" si="155"/>
        <v>6.492538432376238E-15</v>
      </c>
      <c r="CG59" s="18">
        <f>CE$16</f>
        <v>6.732883608995727E-06</v>
      </c>
      <c r="CH59" s="18">
        <f>CF$16</f>
        <v>0.05953370124009819</v>
      </c>
      <c r="CI59" s="18">
        <f t="shared" si="100"/>
        <v>1.8177987332821563E-21</v>
      </c>
      <c r="CJ59" s="18">
        <f t="shared" si="157"/>
        <v>3.8652484332294244E-16</v>
      </c>
      <c r="CK59" s="18">
        <f t="shared" si="158"/>
        <v>3.865266611216757E-16</v>
      </c>
      <c r="CL59" s="19">
        <f t="shared" si="136"/>
        <v>4.70290646447782E-06</v>
      </c>
      <c r="CM59" s="19">
        <f t="shared" si="101"/>
        <v>0.9999952970935356</v>
      </c>
      <c r="CN59" s="19">
        <f t="shared" si="26"/>
        <v>0</v>
      </c>
      <c r="CO59" s="19">
        <f t="shared" si="27"/>
        <v>4.70290646447782E-06</v>
      </c>
      <c r="CP59" s="19">
        <f t="shared" si="28"/>
        <v>0</v>
      </c>
      <c r="CQ59" s="19">
        <f t="shared" si="29"/>
        <v>0</v>
      </c>
      <c r="CR59" s="19">
        <f t="shared" si="30"/>
        <v>0.9999952970935356</v>
      </c>
      <c r="CS59" s="19">
        <f t="shared" si="31"/>
        <v>0</v>
      </c>
      <c r="CT59" s="19">
        <f t="shared" si="102"/>
        <v>1.9812750621167092E-06</v>
      </c>
      <c r="CU59" s="19">
        <f t="shared" si="103"/>
        <v>2.7216314023611106E-06</v>
      </c>
      <c r="CV59" s="19">
        <f t="shared" si="104"/>
        <v>0.004649969919103343</v>
      </c>
      <c r="CW59" s="19">
        <f t="shared" si="105"/>
        <v>0.9953453271744322</v>
      </c>
      <c r="CX59" s="23"/>
      <c r="CY59" s="18">
        <f t="shared" si="106"/>
        <v>2.8515960121924686E-16</v>
      </c>
      <c r="CZ59" s="18">
        <f t="shared" si="159"/>
        <v>6.8536497526810705E-15</v>
      </c>
      <c r="DA59" s="18">
        <f>CY$16</f>
        <v>2.818712387027079E-07</v>
      </c>
      <c r="DB59" s="18">
        <f>CZ$16</f>
        <v>0.06129146537541655</v>
      </c>
      <c r="DC59" s="18">
        <f t="shared" si="107"/>
        <v>8.037829002363932E-23</v>
      </c>
      <c r="DD59" s="18">
        <f t="shared" si="161"/>
        <v>4.2007023651168404E-16</v>
      </c>
      <c r="DE59" s="18">
        <f t="shared" si="162"/>
        <v>4.200703168899741E-16</v>
      </c>
      <c r="DF59" s="19">
        <f t="shared" si="137"/>
        <v>1.9134484583135213E-07</v>
      </c>
      <c r="DG59" s="19">
        <f t="shared" si="108"/>
        <v>0.9999998086551541</v>
      </c>
      <c r="DH59" s="19">
        <f t="shared" si="32"/>
        <v>0</v>
      </c>
      <c r="DI59" s="19">
        <f t="shared" si="33"/>
        <v>1.9134484583135213E-07</v>
      </c>
      <c r="DJ59" s="19">
        <f t="shared" si="34"/>
        <v>0</v>
      </c>
      <c r="DK59" s="19">
        <f t="shared" si="35"/>
        <v>0</v>
      </c>
      <c r="DL59" s="19">
        <f t="shared" si="36"/>
        <v>0.9999998086551541</v>
      </c>
      <c r="DM59" s="19">
        <f t="shared" si="37"/>
        <v>0</v>
      </c>
      <c r="DN59" s="19">
        <f t="shared" si="109"/>
        <v>8.407143489040257E-08</v>
      </c>
      <c r="DO59" s="19">
        <f t="shared" si="110"/>
        <v>1.0727341094094955E-07</v>
      </c>
      <c r="DP59" s="19">
        <f t="shared" si="111"/>
        <v>0.004760097641428575</v>
      </c>
      <c r="DQ59" s="19">
        <f t="shared" si="112"/>
        <v>0.9952397110137255</v>
      </c>
      <c r="DR59" s="23"/>
      <c r="DS59" s="18">
        <f t="shared" si="113"/>
        <v>2.9387021930288573E-16</v>
      </c>
      <c r="DT59" s="18">
        <f t="shared" si="163"/>
        <v>7.019001772954374E-15</v>
      </c>
      <c r="DU59" s="18">
        <f>DS$16</f>
        <v>1.1294002726822289E-08</v>
      </c>
      <c r="DV59" s="18">
        <f>DT$16</f>
        <v>0.06227487971859692</v>
      </c>
      <c r="DW59" s="18">
        <f t="shared" si="114"/>
        <v>3.318971058138655E-24</v>
      </c>
      <c r="DX59" s="18">
        <f t="shared" si="165"/>
        <v>4.371074911553522E-16</v>
      </c>
      <c r="DY59" s="18">
        <f t="shared" si="166"/>
        <v>4.3710749447432323E-16</v>
      </c>
      <c r="DZ59" s="19">
        <f t="shared" si="138"/>
        <v>7.593031691506767E-09</v>
      </c>
      <c r="EA59" s="19">
        <f t="shared" si="115"/>
        <v>0.9999999924069684</v>
      </c>
      <c r="EB59" s="19">
        <f t="shared" si="38"/>
        <v>0</v>
      </c>
      <c r="EC59" s="19">
        <f t="shared" si="39"/>
        <v>7.593031691506767E-09</v>
      </c>
      <c r="ED59" s="19">
        <f t="shared" si="40"/>
        <v>0</v>
      </c>
      <c r="EE59" s="19">
        <f t="shared" si="41"/>
        <v>0</v>
      </c>
      <c r="EF59" s="19">
        <f t="shared" si="42"/>
        <v>0.9999999924069684</v>
      </c>
      <c r="EG59" s="19">
        <f t="shared" si="43"/>
        <v>0</v>
      </c>
      <c r="EH59" s="19">
        <f t="shared" si="116"/>
        <v>3.4106424761336995E-09</v>
      </c>
      <c r="EI59" s="19">
        <f t="shared" si="117"/>
        <v>4.182389215373068E-09</v>
      </c>
      <c r="EJ59" s="19">
        <f t="shared" si="118"/>
        <v>0.004851263640174114</v>
      </c>
      <c r="EK59" s="19">
        <f t="shared" si="119"/>
        <v>0.9951487287667943</v>
      </c>
      <c r="EL59" s="23"/>
      <c r="EM59" s="18">
        <f t="shared" si="120"/>
        <v>2.9832635434079585E-16</v>
      </c>
      <c r="EN59" s="18">
        <f t="shared" si="167"/>
        <v>7.0929446585264705E-15</v>
      </c>
      <c r="EO59" s="18">
        <f>EM$16</f>
        <v>4.448802375791384E-10</v>
      </c>
      <c r="EP59" s="18">
        <f>EN$16</f>
        <v>0.06276512706432232</v>
      </c>
      <c r="EQ59" s="18">
        <f t="shared" si="121"/>
        <v>1.3271949939525148E-25</v>
      </c>
      <c r="ER59" s="18">
        <f t="shared" si="169"/>
        <v>4.451895727526202E-16</v>
      </c>
      <c r="ES59" s="18">
        <f t="shared" si="170"/>
        <v>4.451895728853397E-16</v>
      </c>
      <c r="ET59" s="19">
        <f t="shared" si="139"/>
        <v>2.9811906540190666E-10</v>
      </c>
      <c r="EU59" s="19">
        <f t="shared" si="122"/>
        <v>0.9999999997018808</v>
      </c>
      <c r="EV59" s="19">
        <f t="shared" si="44"/>
        <v>0</v>
      </c>
      <c r="EW59" s="19">
        <f t="shared" si="45"/>
        <v>2.9811906540190666E-10</v>
      </c>
      <c r="EX59" s="19">
        <f t="shared" si="46"/>
        <v>0</v>
      </c>
      <c r="EY59" s="19">
        <f t="shared" si="47"/>
        <v>0</v>
      </c>
      <c r="EZ59" s="19">
        <f t="shared" si="48"/>
        <v>0.9999999997018808</v>
      </c>
      <c r="FA59" s="19">
        <f t="shared" si="49"/>
        <v>0</v>
      </c>
      <c r="FB59" s="19">
        <f>EM58*EM$14*EO59*INDEX(EM$11:EM$13,$B59,1)/ES59</f>
        <v>1.3533033524353234E-10</v>
      </c>
      <c r="FC59" s="19">
        <f>EN58*EN$14*EO59*INDEX(EM$11:EM$13,$B59,1)/ES59</f>
        <v>1.627887301583743E-10</v>
      </c>
      <c r="FD59" s="19">
        <f>EM58*EM$15*EP59*INDEX(EN$11:EN$13,$B59,1)/ES59</f>
        <v>0.004903928538064394</v>
      </c>
      <c r="FE59" s="19">
        <f>EN58*EN$15*EP59*INDEX(EN$11:EN$13,$B59,1)/ES59</f>
        <v>0.9950960711638165</v>
      </c>
      <c r="FF59" s="23"/>
      <c r="FG59" s="18">
        <f t="shared" si="123"/>
        <v>3.004732565336925E-16</v>
      </c>
      <c r="FH59" s="18">
        <f t="shared" si="171"/>
        <v>7.125968307978726E-15</v>
      </c>
      <c r="FI59" s="18">
        <f>FG$16</f>
        <v>1.7407400089113194E-11</v>
      </c>
      <c r="FJ59" s="18">
        <f>FH$16</f>
        <v>0.06299607860134569</v>
      </c>
      <c r="FK59" s="18">
        <f t="shared" si="124"/>
        <v>5.2304581925607305E-27</v>
      </c>
      <c r="FL59" s="18">
        <f t="shared" si="173"/>
        <v>4.489080596401262E-16</v>
      </c>
      <c r="FM59" s="18">
        <f t="shared" si="174"/>
        <v>4.489080596453566E-16</v>
      </c>
      <c r="FN59" s="19">
        <f t="shared" si="140"/>
        <v>1.1651513222312967E-11</v>
      </c>
      <c r="FO59" s="19">
        <f t="shared" si="125"/>
        <v>0.9999999999883485</v>
      </c>
      <c r="FP59" s="19">
        <f t="shared" si="50"/>
        <v>0</v>
      </c>
      <c r="FQ59" s="19">
        <f t="shared" si="51"/>
        <v>1.1651513222312967E-11</v>
      </c>
      <c r="FR59" s="19">
        <f t="shared" si="52"/>
        <v>0</v>
      </c>
      <c r="FS59" s="19">
        <f t="shared" si="53"/>
        <v>0</v>
      </c>
      <c r="FT59" s="19">
        <f t="shared" si="54"/>
        <v>0.9999999999883485</v>
      </c>
      <c r="FU59" s="19">
        <f t="shared" si="55"/>
        <v>0</v>
      </c>
      <c r="FV59" s="19">
        <f>FG58*FG$14*FI59*INDEX(FG$11:FG$13,$B59,1)/FM59</f>
        <v>5.314938803039987E-12</v>
      </c>
      <c r="FW59" s="19">
        <f>FH58*FH$14*FI59*INDEX(FG$11:FG$13,$B59,1)/FM59</f>
        <v>6.33657441927298E-12</v>
      </c>
      <c r="FX59" s="19">
        <f>FG58*FG$15*FJ59*INDEX(FH$11:FH$13,$B59,1)/FM59</f>
        <v>0.004930635763120018</v>
      </c>
      <c r="FY59" s="19">
        <f>FH58*FH$15*FJ59*INDEX(FH$11:FH$13,$B59,1)/FM59</f>
        <v>0.9950693642252285</v>
      </c>
      <c r="FZ59" s="23"/>
      <c r="GA59" s="18">
        <f t="shared" si="126"/>
        <v>3.0147418966063547E-16</v>
      </c>
      <c r="GB59" s="18">
        <f t="shared" si="175"/>
        <v>7.140747054001967E-15</v>
      </c>
      <c r="GC59" s="18">
        <f>GA$16</f>
        <v>6.792833021655822E-13</v>
      </c>
      <c r="GD59" s="18">
        <f>GB$16</f>
        <v>0.06310205914764894</v>
      </c>
      <c r="GE59" s="18">
        <f t="shared" si="127"/>
        <v>2.0478638307036948E-28</v>
      </c>
      <c r="GF59" s="18">
        <f t="shared" si="177"/>
        <v>4.505958429600321E-16</v>
      </c>
      <c r="GG59" s="18">
        <f t="shared" si="178"/>
        <v>4.505958429602369E-16</v>
      </c>
      <c r="GH59" s="19">
        <f t="shared" si="141"/>
        <v>4.5447907758092874E-13</v>
      </c>
      <c r="GI59" s="19">
        <f t="shared" si="128"/>
        <v>0.9999999999995455</v>
      </c>
      <c r="GJ59" s="19">
        <f t="shared" si="56"/>
        <v>0</v>
      </c>
      <c r="GK59" s="19">
        <f t="shared" si="57"/>
        <v>4.5447907758092874E-13</v>
      </c>
      <c r="GL59" s="19">
        <f t="shared" si="58"/>
        <v>0</v>
      </c>
      <c r="GM59" s="19">
        <f t="shared" si="59"/>
        <v>0</v>
      </c>
      <c r="GN59" s="19">
        <f t="shared" si="60"/>
        <v>0.9999999999995455</v>
      </c>
      <c r="GO59" s="19">
        <f t="shared" si="61"/>
        <v>0</v>
      </c>
      <c r="GP59" s="19">
        <f>GA58*GA$14*GC59*INDEX(GA$11:GA$13,$B59,1)/GG59</f>
        <v>2.077717148770913E-13</v>
      </c>
      <c r="GQ59" s="19">
        <f>GB58*GB$14*GC59*INDEX(GA$11:GA$13,$B59,1)/GG59</f>
        <v>2.467073627038374E-13</v>
      </c>
      <c r="GR59" s="19">
        <f>GA58*GA$15*GD59*INDEX(GB$11:GB$13,$B59,1)/GG59</f>
        <v>0.004943392364805924</v>
      </c>
      <c r="GS59" s="19">
        <f>GB58*GB$15*GD59*INDEX(GB$11:GB$13,$B59,1)/GG59</f>
        <v>0.9950566076347394</v>
      </c>
      <c r="GT59" s="23"/>
      <c r="GU59" s="18">
        <f>(GU58*GU$14+GV58*GV$14)*INDEX(GU$11:GU$13,$B59,1)</f>
        <v>3.0193257382836425E-16</v>
      </c>
      <c r="GV59" s="18">
        <f>(GU58*GU$15+GV58*GV$15)*INDEX(GV$11:GV$13,$B59,1)</f>
        <v>7.147371128178334E-15</v>
      </c>
      <c r="GW59" s="18">
        <f>GU$16</f>
        <v>2.6477519333253327E-14</v>
      </c>
      <c r="GX59" s="18">
        <f>GV$16</f>
        <v>0.06315011130520955</v>
      </c>
      <c r="GY59" s="18">
        <f t="shared" si="129"/>
        <v>7.994425560879451E-30</v>
      </c>
      <c r="GZ59" s="18">
        <f t="shared" si="179"/>
        <v>4.513572822841029E-16</v>
      </c>
      <c r="HA59" s="18">
        <f t="shared" si="180"/>
        <v>4.513572822841109E-16</v>
      </c>
      <c r="HB59" s="19">
        <f t="shared" si="142"/>
        <v>1.7711967602302445E-14</v>
      </c>
      <c r="HC59" s="19">
        <f t="shared" si="130"/>
        <v>0.9999999999999823</v>
      </c>
      <c r="HD59" s="19">
        <f t="shared" si="62"/>
        <v>0</v>
      </c>
      <c r="HE59" s="19">
        <f t="shared" si="63"/>
        <v>1.7711967602302445E-14</v>
      </c>
      <c r="HF59" s="19">
        <f t="shared" si="64"/>
        <v>0</v>
      </c>
      <c r="HG59" s="19">
        <f t="shared" si="65"/>
        <v>0</v>
      </c>
      <c r="HH59" s="19">
        <f t="shared" si="66"/>
        <v>0.9999999999999823</v>
      </c>
      <c r="HI59" s="19">
        <f t="shared" si="67"/>
        <v>0</v>
      </c>
      <c r="HJ59" s="19">
        <f>GU58*GU$14*GW59*INDEX(GU$11:GU$13,$B59,1)/HA59</f>
        <v>8.105319163927557E-15</v>
      </c>
      <c r="HK59" s="19">
        <f>GV58*GV$14*GW59*INDEX(GU$11:GU$13,$B59,1)/HA59</f>
        <v>9.606648438374893E-15</v>
      </c>
      <c r="HL59" s="19">
        <f>GU58*GU$15*GX59*INDEX(GV$11:GV$13,$B59,1)/HA59</f>
        <v>0.004949306293691414</v>
      </c>
      <c r="HM59" s="19">
        <f>GV58*GV$15*GX59*INDEX(GV$11:GV$13,$B59,1)/HA59</f>
        <v>0.9950506937062912</v>
      </c>
      <c r="HN59" s="28" t="s">
        <v>15</v>
      </c>
      <c r="HO59" s="69">
        <v>0.45</v>
      </c>
      <c r="HP59" s="69">
        <v>0.45</v>
      </c>
      <c r="HQ59" s="69">
        <v>0.5</v>
      </c>
      <c r="HR59" s="59"/>
      <c r="HS59" s="59"/>
      <c r="HT59" s="59"/>
      <c r="HU59" s="59"/>
      <c r="HV59" s="59"/>
      <c r="HW59" s="59"/>
    </row>
    <row r="60" spans="9:231" ht="13.5" thickBot="1">
      <c r="I60" s="1" t="s">
        <v>23</v>
      </c>
      <c r="J60" s="21">
        <f>SUM(J27:J59)</f>
        <v>14.679295417752549</v>
      </c>
      <c r="K60" s="21">
        <f>SUM(K27:K59)</f>
        <v>18.320704582247448</v>
      </c>
      <c r="L60" s="21">
        <f aca="true" t="shared" si="190" ref="L60:Q60">SUM(L27:L59)</f>
        <v>9.930578279384276</v>
      </c>
      <c r="M60" s="21">
        <f t="shared" si="190"/>
        <v>3.2121151456175374</v>
      </c>
      <c r="N60" s="21">
        <f t="shared" si="190"/>
        <v>1.5366019927507362</v>
      </c>
      <c r="O60" s="21">
        <f t="shared" si="190"/>
        <v>1.0694217206157228</v>
      </c>
      <c r="P60" s="21">
        <f t="shared" si="190"/>
        <v>7.787884854382462</v>
      </c>
      <c r="Q60" s="21">
        <f t="shared" si="190"/>
        <v>9.463398007249264</v>
      </c>
      <c r="R60" s="21">
        <f>SUM(R28:R59)</f>
        <v>12.855260426403971</v>
      </c>
      <c r="S60" s="21">
        <f>SUM(S28:S59)</f>
        <v>1.6949771263031033</v>
      </c>
      <c r="T60" s="21">
        <f>SUM(T28:T59)</f>
        <v>1.5994588948917856</v>
      </c>
      <c r="U60" s="21">
        <f>SUM(U28:U59)</f>
        <v>15.850303552401138</v>
      </c>
      <c r="V60" s="19"/>
      <c r="AC60" s="1" t="s">
        <v>23</v>
      </c>
      <c r="AD60" s="21">
        <f>SUM(AD27:AD59)</f>
        <v>14.727292519363994</v>
      </c>
      <c r="AE60" s="21">
        <f>SUM(AE27:AE59)</f>
        <v>18.272707480636004</v>
      </c>
      <c r="AF60" s="21">
        <f aca="true" t="shared" si="191" ref="AF60:AK60">SUM(AF27:AF59)</f>
        <v>10.264485937876023</v>
      </c>
      <c r="AG60" s="21">
        <f t="shared" si="191"/>
        <v>2.5251322081624448</v>
      </c>
      <c r="AH60" s="21">
        <f t="shared" si="191"/>
        <v>1.9376743733255295</v>
      </c>
      <c r="AI60" s="21">
        <f t="shared" si="191"/>
        <v>0.7355140621239799</v>
      </c>
      <c r="AJ60" s="21">
        <f t="shared" si="191"/>
        <v>8.474867791837557</v>
      </c>
      <c r="AK60" s="21">
        <f t="shared" si="191"/>
        <v>9.062325626674468</v>
      </c>
      <c r="AL60" s="21">
        <f>SUM(AL28:AL59)</f>
        <v>13.313980275209433</v>
      </c>
      <c r="AM60" s="21">
        <f>SUM(AM28:AM59)</f>
        <v>1.4012535669266464</v>
      </c>
      <c r="AN60" s="21">
        <f>SUM(AN28:AN59)</f>
        <v>1.3801706192081158</v>
      </c>
      <c r="AO60" s="21">
        <f>SUM(AO28:AO59)</f>
        <v>15.904595538655807</v>
      </c>
      <c r="AP60" s="19"/>
      <c r="AW60" s="1" t="s">
        <v>23</v>
      </c>
      <c r="AX60" s="21">
        <f>SUM(AX27:AX59)</f>
        <v>15.472203432321022</v>
      </c>
      <c r="AY60" s="21">
        <f>SUM(AY27:AY59)</f>
        <v>17.52779656767898</v>
      </c>
      <c r="AZ60" s="21">
        <f aca="true" t="shared" si="192" ref="AZ60:BE60">SUM(AZ27:AZ59)</f>
        <v>10.54056707251183</v>
      </c>
      <c r="BA60" s="21">
        <f t="shared" si="192"/>
        <v>2.4247784314921867</v>
      </c>
      <c r="BB60" s="21">
        <f t="shared" si="192"/>
        <v>2.5068579283170025</v>
      </c>
      <c r="BC60" s="21">
        <f t="shared" si="192"/>
        <v>0.45943292748816966</v>
      </c>
      <c r="BD60" s="21">
        <f t="shared" si="192"/>
        <v>8.575221568507814</v>
      </c>
      <c r="BE60" s="21">
        <f t="shared" si="192"/>
        <v>8.493142071682996</v>
      </c>
      <c r="BF60" s="21">
        <f>SUM(BF28:BF59)</f>
        <v>14.219833617132524</v>
      </c>
      <c r="BG60" s="21">
        <f>SUM(BG28:BG59)</f>
        <v>1.2516963281611764</v>
      </c>
      <c r="BH60" s="21">
        <f>SUM(BH28:BH59)</f>
        <v>1.250146901164119</v>
      </c>
      <c r="BI60" s="21">
        <f>SUM(BI28:BI59)</f>
        <v>15.278323153542182</v>
      </c>
      <c r="BJ60" s="19"/>
      <c r="BQ60" s="1" t="s">
        <v>23</v>
      </c>
      <c r="BR60" s="21">
        <f>SUM(BR27:BR59)</f>
        <v>16.204624014219355</v>
      </c>
      <c r="BS60" s="21">
        <f>SUM(BS27:BS59)</f>
        <v>16.795375985780648</v>
      </c>
      <c r="BT60" s="21">
        <f aca="true" t="shared" si="193" ref="BT60:BY60">SUM(BT27:BT59)</f>
        <v>10.747325790444917</v>
      </c>
      <c r="BU60" s="21">
        <f t="shared" si="193"/>
        <v>2.454275053107398</v>
      </c>
      <c r="BV60" s="21">
        <f t="shared" si="193"/>
        <v>3.0030231706670385</v>
      </c>
      <c r="BW60" s="21">
        <f t="shared" si="193"/>
        <v>0.25267420955508374</v>
      </c>
      <c r="BX60" s="21">
        <f t="shared" si="193"/>
        <v>8.545724946892602</v>
      </c>
      <c r="BY60" s="21">
        <f t="shared" si="193"/>
        <v>7.996976829332962</v>
      </c>
      <c r="BZ60" s="21">
        <f>SUM(BZ28:BZ59)</f>
        <v>15.017980788441996</v>
      </c>
      <c r="CA60" s="21">
        <f>SUM(CA28:CA59)</f>
        <v>1.1866124757077097</v>
      </c>
      <c r="CB60" s="21">
        <f>SUM(CB28:CB59)</f>
        <v>1.186534121929943</v>
      </c>
      <c r="CC60" s="21">
        <f>SUM(CC28:CC59)</f>
        <v>14.60887261392035</v>
      </c>
      <c r="CD60" s="19"/>
      <c r="CK60" s="1" t="s">
        <v>23</v>
      </c>
      <c r="CL60" s="21">
        <f>SUM(CL27:CL59)</f>
        <v>16.68459146851097</v>
      </c>
      <c r="CM60" s="21">
        <f>SUM(CM27:CM59)</f>
        <v>16.31540853148903</v>
      </c>
      <c r="CN60" s="21">
        <f aca="true" t="shared" si="194" ref="CN60:CS60">SUM(CN27:CN59)</f>
        <v>10.874245986670793</v>
      </c>
      <c r="CO60" s="21">
        <f t="shared" si="194"/>
        <v>2.4924339828805593</v>
      </c>
      <c r="CP60" s="21">
        <f t="shared" si="194"/>
        <v>3.317911498959615</v>
      </c>
      <c r="CQ60" s="21">
        <f t="shared" si="194"/>
        <v>0.1257540133292065</v>
      </c>
      <c r="CR60" s="21">
        <f t="shared" si="194"/>
        <v>8.50756601711944</v>
      </c>
      <c r="CS60" s="21">
        <f t="shared" si="194"/>
        <v>7.682088501040386</v>
      </c>
      <c r="CT60" s="21">
        <f>SUM(CT28:CT59)</f>
        <v>15.52637258917076</v>
      </c>
      <c r="CU60" s="21">
        <f>SUM(CU28:CU59)</f>
        <v>1.1582175897451992</v>
      </c>
      <c r="CV60" s="21">
        <f>SUM(CV28:CV59)</f>
        <v>1.1582141764337432</v>
      </c>
      <c r="CW60" s="21">
        <f>SUM(CW28:CW59)</f>
        <v>14.1571956446503</v>
      </c>
      <c r="CX60" s="19"/>
      <c r="DE60" s="1" t="s">
        <v>23</v>
      </c>
      <c r="DF60" s="21">
        <f>SUM(DF27:DF59)</f>
        <v>16.94216394838692</v>
      </c>
      <c r="DG60" s="21">
        <f>SUM(DG27:DG59)</f>
        <v>16.057836051613084</v>
      </c>
      <c r="DH60" s="21">
        <f aca="true" t="shared" si="195" ref="DH60:DM60">SUM(DH27:DH59)</f>
        <v>10.94078169159264</v>
      </c>
      <c r="DI60" s="21">
        <f t="shared" si="195"/>
        <v>2.5173938527625457</v>
      </c>
      <c r="DJ60" s="21">
        <f t="shared" si="195"/>
        <v>3.483988404031733</v>
      </c>
      <c r="DK60" s="21">
        <f t="shared" si="195"/>
        <v>0.05921830840736119</v>
      </c>
      <c r="DL60" s="21">
        <f t="shared" si="195"/>
        <v>8.482606147237455</v>
      </c>
      <c r="DM60" s="21">
        <f t="shared" si="195"/>
        <v>7.516011595968268</v>
      </c>
      <c r="DN60" s="21">
        <f>SUM(DN28:DN59)</f>
        <v>15.79601444670507</v>
      </c>
      <c r="DO60" s="21">
        <f>SUM(DO28:DO59)</f>
        <v>1.146149449502587</v>
      </c>
      <c r="DP60" s="21">
        <f>SUM(DP28:DP59)</f>
        <v>1.1461493103369984</v>
      </c>
      <c r="DQ60" s="21">
        <f>SUM(DQ28:DQ59)</f>
        <v>13.911686793455337</v>
      </c>
      <c r="DR60" s="19"/>
      <c r="DY60" s="1" t="s">
        <v>23</v>
      </c>
      <c r="DZ60" s="21">
        <f>SUM(DZ27:DZ59)</f>
        <v>17.067585948130738</v>
      </c>
      <c r="EA60" s="21">
        <f>SUM(EA27:EA59)</f>
        <v>15.932414051869259</v>
      </c>
      <c r="EB60" s="21">
        <f>SUM(EB27:EB59)</f>
        <v>10.972838113017836</v>
      </c>
      <c r="EC60" s="21">
        <f>SUM(EC27:EC59)</f>
        <v>2.5307929404306435</v>
      </c>
      <c r="ED60" s="21">
        <f>SUM(ED27:ED59)</f>
        <v>3.563954894682259</v>
      </c>
      <c r="EE60" s="21">
        <f>SUM(EE27:EE59)</f>
        <v>0.02716188698216355</v>
      </c>
      <c r="EF60" s="21">
        <f>SUM(EF27:EF59)</f>
        <v>8.469207059569356</v>
      </c>
      <c r="EG60" s="21">
        <f>SUM(EG27:EG59)</f>
        <v>7.436045105317742</v>
      </c>
      <c r="EH60" s="21">
        <f>SUM(EH28:EH59)</f>
        <v>15.926502408525966</v>
      </c>
      <c r="EI60" s="21">
        <f>SUM(EI28:EI59)</f>
        <v>1.141083537524054</v>
      </c>
      <c r="EJ60" s="21">
        <f>SUM(EJ28:EJ59)</f>
        <v>1.141083532011741</v>
      </c>
      <c r="EK60" s="21">
        <f>SUM(EK28:EK59)</f>
        <v>13.791330521938239</v>
      </c>
      <c r="EL60" s="19"/>
      <c r="ES60" s="1" t="s">
        <v>23</v>
      </c>
      <c r="ET60" s="21">
        <f>SUM(ET27:ET59)</f>
        <v>17.125996063499112</v>
      </c>
      <c r="EU60" s="21">
        <f>SUM(EU27:EU59)</f>
        <v>15.874003936500886</v>
      </c>
      <c r="EV60" s="21">
        <f>SUM(EV27:EV59)</f>
        <v>10.987688794978734</v>
      </c>
      <c r="EW60" s="21">
        <f>SUM(EW27:EW59)</f>
        <v>2.5373693881208976</v>
      </c>
      <c r="EX60" s="21">
        <f>SUM(EX27:EX59)</f>
        <v>3.6009378803994867</v>
      </c>
      <c r="EY60" s="21">
        <f>SUM(EY27:EY59)</f>
        <v>0.012311205021265256</v>
      </c>
      <c r="EZ60" s="21">
        <f>SUM(EZ27:EZ59)</f>
        <v>8.462630611879101</v>
      </c>
      <c r="FA60" s="21">
        <f>SUM(FA27:FA59)</f>
        <v>7.399062119600513</v>
      </c>
      <c r="FB60" s="21">
        <f>SUM(FB28:FB59)</f>
        <v>15.987052010532912</v>
      </c>
      <c r="FC60" s="21">
        <f>SUM(FC28:FC59)</f>
        <v>1.1389440528837202</v>
      </c>
      <c r="FD60" s="21">
        <f>SUM(FD28:FD59)</f>
        <v>1.1389440526680865</v>
      </c>
      <c r="FE60" s="21">
        <f>SUM(FE28:FE59)</f>
        <v>13.735059883915275</v>
      </c>
      <c r="FF60" s="19"/>
      <c r="FM60" s="1" t="s">
        <v>23</v>
      </c>
      <c r="FN60" s="21">
        <f>SUM(FN27:FN59)</f>
        <v>17.152656609057633</v>
      </c>
      <c r="FO60" s="21">
        <f>SUM(FO27:FO59)</f>
        <v>15.847343390942365</v>
      </c>
      <c r="FP60" s="21">
        <f>SUM(FP27:FP59)</f>
        <v>10.994449435583201</v>
      </c>
      <c r="FQ60" s="21">
        <f>SUM(FQ27:FQ59)</f>
        <v>2.540456334212388</v>
      </c>
      <c r="FR60" s="21">
        <f>SUM(FR27:FR59)</f>
        <v>3.617750839262043</v>
      </c>
      <c r="FS60" s="21">
        <f>SUM(FS27:FS59)</f>
        <v>0.005550564416796933</v>
      </c>
      <c r="FT60" s="21">
        <f>SUM(FT27:FT59)</f>
        <v>8.459543665787612</v>
      </c>
      <c r="FU60" s="21">
        <f>SUM(FU27:FU59)</f>
        <v>7.382249160737956</v>
      </c>
      <c r="FV60" s="21">
        <f>SUM(FV28:FV59)</f>
        <v>16.014628943534923</v>
      </c>
      <c r="FW60" s="21">
        <f>SUM(FW28:FW59)</f>
        <v>1.1380276655194503</v>
      </c>
      <c r="FX60" s="21">
        <f>SUM(FX28:FX59)</f>
        <v>1.138027665511061</v>
      </c>
      <c r="FY60" s="21">
        <f>SUM(FY28:FY59)</f>
        <v>13.70931572543457</v>
      </c>
      <c r="FZ60" s="19"/>
      <c r="GG60" s="1" t="s">
        <v>23</v>
      </c>
      <c r="GH60" s="21">
        <f>SUM(GH27:GH59)</f>
        <v>17.164715163106116</v>
      </c>
      <c r="GI60" s="21">
        <f>SUM(GI27:GI59)</f>
        <v>15.835284836893878</v>
      </c>
      <c r="GJ60" s="21">
        <f>SUM(GJ27:GJ59)</f>
        <v>10.997503417851512</v>
      </c>
      <c r="GK60" s="21">
        <f>SUM(GK27:GK59)</f>
        <v>2.5418729091046224</v>
      </c>
      <c r="GL60" s="21">
        <f>SUM(GL27:GL59)</f>
        <v>3.6253388361499908</v>
      </c>
      <c r="GM60" s="21">
        <f>SUM(GM27:GM59)</f>
        <v>0.00249658214848965</v>
      </c>
      <c r="GN60" s="21">
        <f>SUM(GN27:GN59)</f>
        <v>8.458127090895378</v>
      </c>
      <c r="GO60" s="21">
        <f>SUM(GO27:GO59)</f>
        <v>7.374661163850009</v>
      </c>
      <c r="GP60" s="21">
        <f>SUM(GP28:GP59)</f>
        <v>16.027085658920303</v>
      </c>
      <c r="GQ60" s="21">
        <f>SUM(GQ28:GQ59)</f>
        <v>1.1376295041856932</v>
      </c>
      <c r="GR60" s="21">
        <f>SUM(GR28:GR59)</f>
        <v>1.1376295041853675</v>
      </c>
      <c r="GS60" s="21">
        <f>SUM(GS28:GS59)</f>
        <v>13.697655332708637</v>
      </c>
      <c r="GT60" s="19"/>
      <c r="HA60" s="1" t="s">
        <v>23</v>
      </c>
      <c r="HB60" s="21">
        <f>SUM(HB27:HB59)</f>
        <v>17.17014667783728</v>
      </c>
      <c r="HC60" s="21">
        <f>SUM(HC27:HC59)</f>
        <v>15.829853322162721</v>
      </c>
      <c r="HD60" s="21">
        <f>SUM(HD27:HD59)</f>
        <v>10.998878252519104</v>
      </c>
      <c r="HE60" s="21">
        <f>SUM(HE27:HE59)</f>
        <v>2.5425155953790353</v>
      </c>
      <c r="HF60" s="21">
        <f>SUM(HF27:HF59)</f>
        <v>3.628752829939142</v>
      </c>
      <c r="HG60" s="21">
        <f>SUM(HG27:HG59)</f>
        <v>0.001121747480896947</v>
      </c>
      <c r="HH60" s="21">
        <f>SUM(HH27:HH59)</f>
        <v>8.457484404620965</v>
      </c>
      <c r="HI60" s="21">
        <f>SUM(HI27:HI59)</f>
        <v>7.371247170060858</v>
      </c>
      <c r="HJ60" s="21">
        <f>SUM(HJ28:HJ59)</f>
        <v>16.03269214405907</v>
      </c>
      <c r="HK60" s="21">
        <f>SUM(HK28:HK59)</f>
        <v>1.1374545337782076</v>
      </c>
      <c r="HL60" s="21">
        <f>SUM(HL28:HL59)</f>
        <v>1.137454533778195</v>
      </c>
      <c r="HM60" s="21">
        <f>SUM(HM28:HM59)</f>
        <v>13.69239878838453</v>
      </c>
      <c r="HN60" s="29" t="s">
        <v>5</v>
      </c>
      <c r="HO60" s="70">
        <v>0.1</v>
      </c>
      <c r="HP60" s="70">
        <v>0.1</v>
      </c>
      <c r="HQ60" s="70">
        <v>0</v>
      </c>
      <c r="HR60" s="59"/>
      <c r="HS60" s="59"/>
      <c r="HT60" s="59"/>
      <c r="HU60" s="59"/>
      <c r="HV60" s="59"/>
      <c r="HW60" s="59"/>
    </row>
    <row r="61" spans="10:231" ht="13.5" customHeight="1" thickTop="1">
      <c r="J61" s="62" t="s">
        <v>75</v>
      </c>
      <c r="K61" s="33"/>
      <c r="L61" s="62" t="s">
        <v>74</v>
      </c>
      <c r="M61" s="33"/>
      <c r="N61" s="33"/>
      <c r="O61" s="33"/>
      <c r="P61" s="33"/>
      <c r="Q61" s="33"/>
      <c r="R61" s="62" t="s">
        <v>76</v>
      </c>
      <c r="S61" s="43"/>
      <c r="T61" s="63"/>
      <c r="U61" s="63"/>
      <c r="HN61" s="26"/>
      <c r="HO61" s="2"/>
      <c r="HP61" s="2"/>
      <c r="HQ61" s="2"/>
      <c r="HR61" s="59"/>
      <c r="HS61" s="59"/>
      <c r="HT61" s="59"/>
      <c r="HU61" s="59"/>
      <c r="HV61" s="59"/>
      <c r="HW61" s="59"/>
    </row>
    <row r="62" spans="10:231" ht="12.75">
      <c r="J62" s="33"/>
      <c r="K62" s="33"/>
      <c r="L62" s="33"/>
      <c r="M62" s="33"/>
      <c r="N62" s="33"/>
      <c r="O62" s="33"/>
      <c r="P62" s="33"/>
      <c r="Q62" s="33"/>
      <c r="R62" s="43"/>
      <c r="S62" s="43"/>
      <c r="T62" s="63"/>
      <c r="U62" s="63"/>
      <c r="HN62" s="26"/>
      <c r="HO62" s="2"/>
      <c r="HP62" s="2"/>
      <c r="HQ62" s="2"/>
      <c r="HR62" s="59"/>
      <c r="HS62" s="59"/>
      <c r="HT62" s="59"/>
      <c r="HU62" s="59"/>
      <c r="HV62" s="59"/>
      <c r="HW62" s="59"/>
    </row>
    <row r="63" spans="10:231" ht="12.75">
      <c r="J63" s="33"/>
      <c r="K63" s="33"/>
      <c r="L63" s="33"/>
      <c r="M63" s="33"/>
      <c r="N63" s="33"/>
      <c r="O63" s="33"/>
      <c r="P63" s="33"/>
      <c r="Q63" s="33"/>
      <c r="R63" s="43"/>
      <c r="S63" s="43"/>
      <c r="T63" s="63"/>
      <c r="U63" s="63"/>
      <c r="HN63" s="2"/>
      <c r="HO63" s="2"/>
      <c r="HP63" s="2"/>
      <c r="HQ63" s="2"/>
      <c r="HR63" s="59"/>
      <c r="HS63" s="59"/>
      <c r="HT63" s="59"/>
      <c r="HU63" s="59"/>
      <c r="HV63" s="59"/>
      <c r="HW63" s="59"/>
    </row>
    <row r="64" spans="3:231" ht="12.75">
      <c r="C64" s="16" t="s">
        <v>34</v>
      </c>
      <c r="J64" s="33"/>
      <c r="K64" s="33"/>
      <c r="L64" s="33"/>
      <c r="M64" s="33"/>
      <c r="N64" s="33"/>
      <c r="O64" s="33"/>
      <c r="P64" s="33"/>
      <c r="Q64" s="33"/>
      <c r="R64" s="43"/>
      <c r="S64" s="43"/>
      <c r="T64" s="63"/>
      <c r="U64" s="63"/>
      <c r="HN64" s="2"/>
      <c r="HO64" s="2"/>
      <c r="HP64" s="2"/>
      <c r="HQ64" s="2"/>
      <c r="HR64" s="59"/>
      <c r="HS64" s="59"/>
      <c r="HT64" s="59"/>
      <c r="HU64" s="59"/>
      <c r="HV64" s="59"/>
      <c r="HW64" s="59"/>
    </row>
    <row r="65" spans="10:231" ht="12.75">
      <c r="J65" s="33"/>
      <c r="K65" s="33"/>
      <c r="L65" s="33"/>
      <c r="M65" s="33"/>
      <c r="N65" s="33"/>
      <c r="O65" s="33"/>
      <c r="P65" s="33"/>
      <c r="Q65" s="33"/>
      <c r="R65" s="43"/>
      <c r="S65" s="43"/>
      <c r="T65" s="63"/>
      <c r="U65" s="63"/>
      <c r="HN65" s="2"/>
      <c r="HO65" s="2"/>
      <c r="HP65" s="2"/>
      <c r="HQ65" s="2"/>
      <c r="HR65" s="59"/>
      <c r="HS65" s="59"/>
      <c r="HT65" s="59"/>
      <c r="HU65" s="59"/>
      <c r="HV65" s="59"/>
      <c r="HW65" s="59"/>
    </row>
    <row r="66" spans="10:231" ht="12.75">
      <c r="J66" s="33"/>
      <c r="K66" s="33"/>
      <c r="L66" s="5"/>
      <c r="M66" s="5"/>
      <c r="N66" s="5"/>
      <c r="O66" s="5"/>
      <c r="P66" s="5"/>
      <c r="Q66" s="5"/>
      <c r="R66" s="33"/>
      <c r="S66" s="33"/>
      <c r="T66" s="33"/>
      <c r="U66" s="33"/>
      <c r="HN66" s="2"/>
      <c r="HO66" s="2"/>
      <c r="HP66" s="2"/>
      <c r="HQ66" s="2"/>
      <c r="HR66" s="59"/>
      <c r="HS66" s="59"/>
      <c r="HT66" s="59"/>
      <c r="HU66" s="59"/>
      <c r="HV66" s="59"/>
      <c r="HW66" s="59"/>
    </row>
    <row r="67" spans="10:231" ht="12.75">
      <c r="J67" s="5"/>
      <c r="K67" s="5"/>
      <c r="R67" s="5"/>
      <c r="S67" s="5"/>
      <c r="T67" s="5"/>
      <c r="U67" s="5"/>
      <c r="HN67" s="2"/>
      <c r="HO67" s="2"/>
      <c r="HP67" s="2"/>
      <c r="HQ67" s="2"/>
      <c r="HR67" s="59"/>
      <c r="HS67" s="59"/>
      <c r="HT67" s="59"/>
      <c r="HU67" s="59"/>
      <c r="HV67" s="59"/>
      <c r="HW67" s="59"/>
    </row>
    <row r="68" spans="222:231" ht="12.75">
      <c r="HN68" s="2"/>
      <c r="HO68" s="2"/>
      <c r="HP68" s="2"/>
      <c r="HQ68" s="2"/>
      <c r="HR68" s="59"/>
      <c r="HS68" s="59"/>
      <c r="HT68" s="59"/>
      <c r="HU68" s="59"/>
      <c r="HV68" s="59"/>
      <c r="HW68" s="59"/>
    </row>
    <row r="69" spans="222:231" ht="12.75">
      <c r="HN69" s="2"/>
      <c r="HO69" s="2"/>
      <c r="HP69" s="2"/>
      <c r="HQ69" s="2"/>
      <c r="HR69" s="59"/>
      <c r="HS69" s="59"/>
      <c r="HT69" s="59"/>
      <c r="HU69" s="59"/>
      <c r="HV69" s="59"/>
      <c r="HW69" s="59"/>
    </row>
    <row r="70" ht="12.75">
      <c r="HN70" s="2"/>
    </row>
    <row r="71" ht="12.75">
      <c r="HN71" s="2"/>
    </row>
    <row r="72" ht="12.75">
      <c r="HN72" s="2"/>
    </row>
    <row r="73" ht="12.75">
      <c r="HN73" s="2"/>
    </row>
    <row r="74" ht="12.75">
      <c r="HN74" s="2"/>
    </row>
    <row r="75" ht="12.75">
      <c r="HN75" s="2"/>
    </row>
    <row r="76" ht="12.75">
      <c r="HN76" s="2"/>
    </row>
    <row r="77" ht="12.75">
      <c r="HN77" s="2"/>
    </row>
    <row r="78" ht="12.75">
      <c r="HN78" s="2"/>
    </row>
    <row r="79" ht="12.75">
      <c r="HN79" s="2"/>
    </row>
    <row r="80" ht="12.75">
      <c r="HN80" s="2"/>
    </row>
    <row r="81" ht="12.75">
      <c r="HN81" s="2"/>
    </row>
    <row r="82" ht="12.75">
      <c r="HN82" s="2"/>
    </row>
    <row r="83" ht="12.75">
      <c r="HN83" s="2"/>
    </row>
    <row r="84" ht="12.75">
      <c r="HN84" s="2"/>
    </row>
    <row r="85" ht="12.75">
      <c r="HN85" s="2"/>
    </row>
    <row r="86" spans="23:222" ht="12.75">
      <c r="W86" s="15"/>
      <c r="X86" s="15"/>
      <c r="Y86" s="15"/>
      <c r="Z86" s="15"/>
      <c r="AA86" s="15"/>
      <c r="HN86" s="2"/>
    </row>
    <row r="87" spans="23:222" ht="12.75">
      <c r="W87" s="15"/>
      <c r="X87" s="15"/>
      <c r="Y87" s="15"/>
      <c r="Z87" s="15"/>
      <c r="AA87" s="15"/>
      <c r="HN87" s="2"/>
    </row>
    <row r="88" spans="22:222" ht="12.75">
      <c r="V88" s="15"/>
      <c r="W88" s="15"/>
      <c r="X88" s="15"/>
      <c r="Y88" s="15"/>
      <c r="Z88" s="15"/>
      <c r="AA88" s="15"/>
      <c r="HN88" s="2"/>
    </row>
    <row r="89" ht="12.75">
      <c r="HN89" s="2"/>
    </row>
    <row r="90" spans="3:222" ht="12.75">
      <c r="C90" s="43" t="s">
        <v>35</v>
      </c>
      <c r="D90" s="44"/>
      <c r="E90" s="44"/>
      <c r="F90" s="44"/>
      <c r="G90" s="44"/>
      <c r="H90" s="44"/>
      <c r="I90" s="44"/>
      <c r="J90" s="44"/>
      <c r="K90" s="44"/>
      <c r="M90" s="43" t="s">
        <v>69</v>
      </c>
      <c r="N90" s="44"/>
      <c r="O90" s="44"/>
      <c r="P90" s="44"/>
      <c r="Q90" s="44"/>
      <c r="R90" s="44"/>
      <c r="S90" s="44"/>
      <c r="T90" s="44"/>
      <c r="U90" s="5"/>
      <c r="W90" s="15" t="s">
        <v>32</v>
      </c>
      <c r="AF90" s="43" t="s">
        <v>70</v>
      </c>
      <c r="AG90" s="44"/>
      <c r="AH90" s="44"/>
      <c r="AI90" s="44"/>
      <c r="AJ90" s="44"/>
      <c r="AK90" s="44"/>
      <c r="AL90" s="44"/>
      <c r="AM90" s="44"/>
      <c r="HN90" s="2"/>
    </row>
    <row r="91" spans="3:222" ht="12.75">
      <c r="C91" s="44"/>
      <c r="D91" s="44"/>
      <c r="E91" s="44"/>
      <c r="F91" s="44"/>
      <c r="G91" s="44"/>
      <c r="H91" s="44"/>
      <c r="I91" s="44"/>
      <c r="J91" s="44"/>
      <c r="K91" s="44"/>
      <c r="M91" s="44"/>
      <c r="N91" s="44"/>
      <c r="O91" s="44"/>
      <c r="P91" s="44"/>
      <c r="Q91" s="44"/>
      <c r="R91" s="44"/>
      <c r="S91" s="44"/>
      <c r="T91" s="44"/>
      <c r="U91" s="5"/>
      <c r="W91" s="15" t="s">
        <v>33</v>
      </c>
      <c r="AF91" s="44"/>
      <c r="AG91" s="44"/>
      <c r="AH91" s="44"/>
      <c r="AI91" s="44"/>
      <c r="AJ91" s="44"/>
      <c r="AK91" s="44"/>
      <c r="AL91" s="44"/>
      <c r="AM91" s="44"/>
      <c r="HN91" s="2"/>
    </row>
    <row r="92" spans="3:222" ht="12.75">
      <c r="C92" s="44"/>
      <c r="D92" s="44"/>
      <c r="E92" s="44"/>
      <c r="F92" s="44"/>
      <c r="G92" s="44"/>
      <c r="H92" s="44"/>
      <c r="I92" s="44"/>
      <c r="J92" s="44"/>
      <c r="K92" s="44"/>
      <c r="M92" s="44"/>
      <c r="N92" s="44"/>
      <c r="O92" s="44"/>
      <c r="P92" s="44"/>
      <c r="Q92" s="44"/>
      <c r="R92" s="44"/>
      <c r="S92" s="44"/>
      <c r="T92" s="44"/>
      <c r="U92" s="5"/>
      <c r="AF92" s="44"/>
      <c r="AG92" s="44"/>
      <c r="AH92" s="44"/>
      <c r="AI92" s="44"/>
      <c r="AJ92" s="44"/>
      <c r="AK92" s="44"/>
      <c r="AL92" s="44"/>
      <c r="AM92" s="44"/>
      <c r="HN92" s="2"/>
    </row>
    <row r="93" spans="3:222" ht="12.75">
      <c r="C93" s="44"/>
      <c r="D93" s="44"/>
      <c r="E93" s="44"/>
      <c r="F93" s="44"/>
      <c r="G93" s="44"/>
      <c r="H93" s="44"/>
      <c r="I93" s="44"/>
      <c r="J93" s="44"/>
      <c r="K93" s="44"/>
      <c r="M93" s="44"/>
      <c r="N93" s="44"/>
      <c r="O93" s="44"/>
      <c r="P93" s="44"/>
      <c r="Q93" s="44"/>
      <c r="R93" s="44"/>
      <c r="S93" s="44"/>
      <c r="T93" s="44"/>
      <c r="U93" s="5"/>
      <c r="HN93" s="2"/>
    </row>
    <row r="94" spans="3:20" ht="12.75">
      <c r="C94" s="43" t="s">
        <v>73</v>
      </c>
      <c r="D94" s="44"/>
      <c r="E94" s="44"/>
      <c r="F94" s="44"/>
      <c r="G94" s="44"/>
      <c r="H94" s="44"/>
      <c r="I94" s="44"/>
      <c r="J94" s="44"/>
      <c r="K94" s="44"/>
      <c r="M94" s="44"/>
      <c r="N94" s="44"/>
      <c r="O94" s="44"/>
      <c r="P94" s="44"/>
      <c r="Q94" s="44"/>
      <c r="R94" s="44"/>
      <c r="S94" s="44"/>
      <c r="T94" s="44"/>
    </row>
    <row r="95" spans="3:20" ht="12.75">
      <c r="C95" s="44"/>
      <c r="D95" s="44"/>
      <c r="E95" s="44"/>
      <c r="F95" s="44"/>
      <c r="G95" s="44"/>
      <c r="H95" s="44"/>
      <c r="I95" s="44"/>
      <c r="J95" s="44"/>
      <c r="K95" s="44"/>
      <c r="M95" s="33"/>
      <c r="N95" s="33"/>
      <c r="O95" s="33"/>
      <c r="P95" s="33"/>
      <c r="Q95" s="33"/>
      <c r="R95" s="33"/>
      <c r="S95" s="33"/>
      <c r="T95" s="33"/>
    </row>
    <row r="96" spans="3:20" ht="12.75">
      <c r="C96" s="44"/>
      <c r="D96" s="44"/>
      <c r="E96" s="44"/>
      <c r="F96" s="44"/>
      <c r="G96" s="44"/>
      <c r="H96" s="44"/>
      <c r="I96" s="44"/>
      <c r="J96" s="44"/>
      <c r="K96" s="44"/>
      <c r="M96" s="33"/>
      <c r="N96" s="33"/>
      <c r="O96" s="33"/>
      <c r="P96" s="33"/>
      <c r="Q96" s="33"/>
      <c r="R96" s="33"/>
      <c r="S96" s="33"/>
      <c r="T96" s="33"/>
    </row>
    <row r="97" spans="3:11" ht="12.75">
      <c r="C97" s="44"/>
      <c r="D97" s="44"/>
      <c r="E97" s="44"/>
      <c r="F97" s="44"/>
      <c r="G97" s="44"/>
      <c r="H97" s="44"/>
      <c r="I97" s="44"/>
      <c r="J97" s="44"/>
      <c r="K97" s="44"/>
    </row>
  </sheetData>
  <mergeCells count="70">
    <mergeCell ref="F14:G16"/>
    <mergeCell ref="L19:Q25"/>
    <mergeCell ref="J61:K66"/>
    <mergeCell ref="L61:Q65"/>
    <mergeCell ref="B25:B26"/>
    <mergeCell ref="HR26:HT28"/>
    <mergeCell ref="HR55:HW69"/>
    <mergeCell ref="HN18:HT20"/>
    <mergeCell ref="HR47:HT53"/>
    <mergeCell ref="HR31:HT33"/>
    <mergeCell ref="HR39:HT41"/>
    <mergeCell ref="HR42:HT44"/>
    <mergeCell ref="R61:U66"/>
    <mergeCell ref="DE25:DE26"/>
    <mergeCell ref="DY25:DY26"/>
    <mergeCell ref="AW25:AW26"/>
    <mergeCell ref="BQ25:BQ26"/>
    <mergeCell ref="CK25:CK26"/>
    <mergeCell ref="GG25:GG26"/>
    <mergeCell ref="HA25:HA26"/>
    <mergeCell ref="ES25:ES26"/>
    <mergeCell ref="FM25:FM26"/>
    <mergeCell ref="C94:K97"/>
    <mergeCell ref="I25:I26"/>
    <mergeCell ref="G18:H25"/>
    <mergeCell ref="C90:K93"/>
    <mergeCell ref="C19:D25"/>
    <mergeCell ref="E19:F25"/>
    <mergeCell ref="I18:I24"/>
    <mergeCell ref="J18:K25"/>
    <mergeCell ref="A1:I2"/>
    <mergeCell ref="A3:I5"/>
    <mergeCell ref="F11:G13"/>
    <mergeCell ref="A6:I9"/>
    <mergeCell ref="HN1:HS9"/>
    <mergeCell ref="GZ19:HE24"/>
    <mergeCell ref="CY17:DA19"/>
    <mergeCell ref="GX4:HA4"/>
    <mergeCell ref="GX3:HA3"/>
    <mergeCell ref="GX2:HA2"/>
    <mergeCell ref="GU20:GX23"/>
    <mergeCell ref="HL11:HM20"/>
    <mergeCell ref="EL17:EL19"/>
    <mergeCell ref="GY6:HE11"/>
    <mergeCell ref="V1:AF3"/>
    <mergeCell ref="AC25:AC26"/>
    <mergeCell ref="V4:AG9"/>
    <mergeCell ref="V17:V19"/>
    <mergeCell ref="W21:AA24"/>
    <mergeCell ref="W17:Y19"/>
    <mergeCell ref="BJ17:BJ19"/>
    <mergeCell ref="BK17:BM19"/>
    <mergeCell ref="DS17:DU19"/>
    <mergeCell ref="M90:T96"/>
    <mergeCell ref="AF90:AM92"/>
    <mergeCell ref="CD17:CD19"/>
    <mergeCell ref="CE17:CG19"/>
    <mergeCell ref="CX17:CX19"/>
    <mergeCell ref="DR17:DR19"/>
    <mergeCell ref="AP17:AP19"/>
    <mergeCell ref="GY12:HE17"/>
    <mergeCell ref="R17:U25"/>
    <mergeCell ref="GT17:GT19"/>
    <mergeCell ref="GU17:GW19"/>
    <mergeCell ref="FF17:FF19"/>
    <mergeCell ref="FG17:FI19"/>
    <mergeCell ref="FZ17:FZ19"/>
    <mergeCell ref="GA17:GC19"/>
    <mergeCell ref="EM17:EO19"/>
    <mergeCell ref="AQ17:AS19"/>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Eisner</dc:creator>
  <cp:keywords/>
  <dc:description/>
  <cp:lastModifiedBy>clsp</cp:lastModifiedBy>
  <dcterms:created xsi:type="dcterms:W3CDTF">2001-11-12T08:42:31Z</dcterms:created>
  <dcterms:modified xsi:type="dcterms:W3CDTF">2007-11-12T20:15:01Z</dcterms:modified>
  <cp:category/>
  <cp:version/>
  <cp:contentType/>
  <cp:contentStatus/>
</cp:coreProperties>
</file>